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GRESO Y EGRES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6" i="2" l="1"/>
  <c r="M116" i="2"/>
  <c r="L116" i="2"/>
  <c r="K116" i="2"/>
  <c r="J116" i="2"/>
  <c r="I116" i="2"/>
  <c r="H116" i="2"/>
  <c r="G116" i="2"/>
  <c r="G119" i="2" s="1"/>
  <c r="F116" i="2"/>
  <c r="N104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4" i="2"/>
  <c r="N83" i="2"/>
  <c r="N82" i="2"/>
  <c r="N81" i="2"/>
  <c r="N80" i="2"/>
  <c r="N79" i="2"/>
  <c r="N78" i="2"/>
  <c r="N77" i="2"/>
  <c r="N76" i="2"/>
  <c r="N73" i="2" s="1"/>
  <c r="N75" i="2"/>
  <c r="N74" i="2"/>
  <c r="M73" i="2"/>
  <c r="M102" i="2" s="1"/>
  <c r="M119" i="2" s="1"/>
  <c r="L73" i="2"/>
  <c r="L102" i="2" s="1"/>
  <c r="L119" i="2" s="1"/>
  <c r="K73" i="2"/>
  <c r="K102" i="2" s="1"/>
  <c r="K119" i="2" s="1"/>
  <c r="N72" i="2"/>
  <c r="N71" i="2"/>
  <c r="N70" i="2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36" i="2" s="1"/>
  <c r="N41" i="2"/>
  <c r="N40" i="2"/>
  <c r="N39" i="2"/>
  <c r="N38" i="2"/>
  <c r="N37" i="2"/>
  <c r="M36" i="2"/>
  <c r="L36" i="2"/>
  <c r="K36" i="2"/>
  <c r="J36" i="2"/>
  <c r="I36" i="2"/>
  <c r="I102" i="2" s="1"/>
  <c r="H36" i="2"/>
  <c r="H102" i="2" s="1"/>
  <c r="G36" i="2"/>
  <c r="F36" i="2"/>
  <c r="N35" i="2"/>
  <c r="N34" i="2"/>
  <c r="N33" i="2"/>
  <c r="N32" i="2"/>
  <c r="N31" i="2"/>
  <c r="N30" i="2"/>
  <c r="N29" i="2"/>
  <c r="N28" i="2"/>
  <c r="N27" i="2"/>
  <c r="N26" i="2"/>
  <c r="N23" i="2" s="1"/>
  <c r="N25" i="2"/>
  <c r="N24" i="2"/>
  <c r="M23" i="2"/>
  <c r="L23" i="2"/>
  <c r="K23" i="2"/>
  <c r="J23" i="2"/>
  <c r="I23" i="2"/>
  <c r="H23" i="2"/>
  <c r="G23" i="2"/>
  <c r="F23" i="2"/>
  <c r="F102" i="2" s="1"/>
  <c r="F119" i="2" s="1"/>
  <c r="N22" i="2"/>
  <c r="F22" i="2"/>
  <c r="N21" i="2"/>
  <c r="N20" i="2"/>
  <c r="N19" i="2"/>
  <c r="I18" i="2"/>
  <c r="I17" i="2" s="1"/>
  <c r="H18" i="2"/>
  <c r="H17" i="2" s="1"/>
  <c r="M17" i="2"/>
  <c r="L17" i="2"/>
  <c r="K17" i="2"/>
  <c r="J17" i="2"/>
  <c r="J102" i="2" s="1"/>
  <c r="J119" i="2" s="1"/>
  <c r="G17" i="2"/>
  <c r="G102" i="2" s="1"/>
  <c r="F17" i="2"/>
  <c r="H119" i="2" l="1"/>
  <c r="I119" i="2"/>
  <c r="N18" i="2"/>
  <c r="N17" i="2" s="1"/>
  <c r="N102" i="2" s="1"/>
  <c r="N119" i="2" s="1"/>
</calcChain>
</file>

<file path=xl/sharedStrings.xml><?xml version="1.0" encoding="utf-8"?>
<sst xmlns="http://schemas.openxmlformats.org/spreadsheetml/2006/main" count="134" uniqueCount="128">
  <si>
    <t xml:space="preserve"> </t>
  </si>
  <si>
    <t>DIRECCION GENERAL DE EMBELLECIMIENTO</t>
  </si>
  <si>
    <t>EJECUCION DE GASTOS Y APLICACIONES FINANCIERAS/2023</t>
  </si>
  <si>
    <t>2-</t>
  </si>
  <si>
    <t xml:space="preserve">GASTOS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</si>
  <si>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</si>
  <si>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</si>
  <si>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</si>
  <si>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</si>
  <si>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</si>
  <si>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</si>
  <si>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</si>
  <si>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</si>
  <si>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</si>
  <si>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2.1-</t>
  </si>
  <si>
    <t>REMUNERACIONES Y CONTRIBUCIONES</t>
  </si>
  <si>
    <t>2.1.1 - REMUNERACIONES</t>
  </si>
  <si>
    <t>2.1.2 - SOBRESUELDOS</t>
  </si>
  <si>
    <r>
      <rPr>
        <sz val="8"/>
        <rFont val="Calibri"/>
        <family val="2"/>
      </rPr>
      <t>2.1.3 - DIETAS Y GASTOS DE
REPRESENTACIÓN</t>
    </r>
  </si>
  <si>
    <r>
      <rPr>
        <sz val="8"/>
        <rFont val="Calibri"/>
        <family val="2"/>
      </rPr>
      <t>2.1.4 - GRATIFICACIONES Y
BONIFICACIONES</t>
    </r>
  </si>
  <si>
    <r>
      <rPr>
        <sz val="8"/>
        <rFont val="Calibri"/>
        <family val="2"/>
      </rPr>
      <t>2.1.5 - CONTRIBUCIONES A LA SEGURIDAD
SOCIAL</t>
    </r>
  </si>
  <si>
    <t>2.2-</t>
  </si>
  <si>
    <t>CONTRATACIÓN DE SERVICIOS</t>
  </si>
  <si>
    <t>2.2.1 - SERVICIOS BÁSICOS</t>
  </si>
  <si>
    <t>2.2.2 - PUBLICIDAD, IMPRESIÓN Y ENCUADERNACION</t>
  </si>
  <si>
    <t>2.2.3 - VIÁTICOS</t>
  </si>
  <si>
    <t>2.2.4 - TRANSPORTE Y ALMACENAJE</t>
  </si>
  <si>
    <t>2.2.5 - ALQUILERES Y RENTAS</t>
  </si>
  <si>
    <t>2.2.6 - SEGUROS</t>
  </si>
  <si>
    <t xml:space="preserve">2.2.6.3- SERVICIO DE ALIMENTACION </t>
  </si>
  <si>
    <t xml:space="preserve">2.2.7 - SERVICIOS DE CONSERVACIÓN, REPARACIONES </t>
  </si>
  <si>
    <t xml:space="preserve"> MENORES E INSTALACIONES TEMPORALES</t>
  </si>
  <si>
    <t xml:space="preserve">2.2.8 - OTROS SERVICIOS NO INCLUIDOS EN CONCEPTOS </t>
  </si>
  <si>
    <t>ANTERIORES</t>
  </si>
  <si>
    <r>
      <rPr>
        <sz val="8"/>
        <rFont val="Calibri"/>
        <family val="2"/>
      </rPr>
      <t>2.2.9 - OTRAS CONTRATACIONES DE
SERVICIOS</t>
    </r>
  </si>
  <si>
    <t xml:space="preserve">2.3 - </t>
  </si>
  <si>
    <t>MATERIALES Y SUMINISTROS</t>
  </si>
  <si>
    <r>
      <rPr>
        <sz val="8"/>
        <rFont val="Calibri"/>
        <family val="2"/>
      </rPr>
      <t>2.3.1 - ALIMENTOS Y PRODUCTOS
AGROFORESTALES</t>
    </r>
  </si>
  <si>
    <t>2.3.2 - TEXTILES Y VESTUARIOS</t>
  </si>
  <si>
    <r>
      <rPr>
        <sz val="8"/>
        <rFont val="Calibri"/>
        <family val="2"/>
      </rPr>
      <t>2.3.3 - PRODUCTOS DE PAPEL, CARTÓN E
IMPRESOS</t>
    </r>
  </si>
  <si>
    <t>2.3.4 - PRODUCTOS FARMACÉUTICOS</t>
  </si>
  <si>
    <r>
      <rPr>
        <sz val="8"/>
        <rFont val="Calibri"/>
        <family val="2"/>
      </rPr>
      <t>2.3.5 - PRODUCTOS DE CUERO, CAUCHO Y
PLÁSTICO</t>
    </r>
  </si>
  <si>
    <r>
      <rPr>
        <sz val="8"/>
        <rFont val="Calibri"/>
        <family val="2"/>
      </rPr>
      <t>2.3.6 - PRODUCTOS DE MINERALES,
METÁLICOS Y NO METÁLICOS</t>
    </r>
  </si>
  <si>
    <t>2.3.7 - COMBUSTIBLES, LUBRICANTES, PROD. QUÍM. CONEXOS</t>
  </si>
  <si>
    <t xml:space="preserve">2.3.8 - GASTOS QUE SE ASIGNARÁN DURANTE EL </t>
  </si>
  <si>
    <t>EJERCICIO (ART. 32 Y 33 LEY 423-06)</t>
  </si>
  <si>
    <t>2.3.9 - PRODUCTOS Y ÚTILES VARIOS</t>
  </si>
  <si>
    <t xml:space="preserve">2.4 - </t>
  </si>
  <si>
    <t>TRANSFERENCIAS CORRIENTES</t>
  </si>
  <si>
    <t>2.4.1 - TRANSFERENCIAS CORRIENTES AL SECTOR PRIVADO</t>
  </si>
  <si>
    <t xml:space="preserve">2.4.2 - TRANSFERENCIAS CORRIENTES AL GOBIERNO GENERAL </t>
  </si>
  <si>
    <t>NACIONAL</t>
  </si>
  <si>
    <t xml:space="preserve">2.4.3 - TRANSFERENCIAS CORRIENTES A GOBIERNOS GENERALES </t>
  </si>
  <si>
    <t>LOCALES</t>
  </si>
  <si>
    <t>2.4.4 - TRANSFERENCIAS CORRIENTES A EMPRESAS PÚBLICAS NO</t>
  </si>
  <si>
    <t>FINANCIERAS</t>
  </si>
  <si>
    <t xml:space="preserve">2.4.5 - TRANSFERENCIAS CORRIENTES A INSTITUCIONES PÚBLICAS </t>
  </si>
  <si>
    <t>2.4.7- TRANSFERENCIAS CORRIENTE AL SECTOR EXTERNO</t>
  </si>
  <si>
    <t>2.4.9- TRANSPARENCIA CORRIENTE A OTRAS INSTITUCIONES</t>
  </si>
  <si>
    <t>PUBLICAS</t>
  </si>
  <si>
    <t>2.5-</t>
  </si>
  <si>
    <t>TRANSFERENCIAS DE CAPITAL</t>
  </si>
  <si>
    <t>2.5.1- TRANSFERENCIAS DE CAPITAL AL SECTOR PRIVADO</t>
  </si>
  <si>
    <t>2.5.2- TRANSFERENCIAS DE CAPITAL  AL GOBIERNO GENERAL</t>
  </si>
  <si>
    <t xml:space="preserve">2.5.3- TRANSFERENCIAS DE CAPITAL A GOBIERNO GENERALES </t>
  </si>
  <si>
    <t xml:space="preserve">2.5.4- TRANSFERENCIAS DE CAPITAL A EMPRESAS PUBLICAS NO </t>
  </si>
  <si>
    <t>2.5.5- TRANSFERENCIAS DE CAPITAL A INSTITUCIONES PUBLICAS</t>
  </si>
  <si>
    <t>2.5.6- TRANSFERENCIAS DE CAPITAL AL SECTOR EXTERNO</t>
  </si>
  <si>
    <t xml:space="preserve">2.5.9- TRANSFERENCIAS DE CAPITAL A OTRAS INSTITUCIONES </t>
  </si>
  <si>
    <t>2.6-</t>
  </si>
  <si>
    <t>BIENES MUEBLES, INMUEBLES E INTANGIBLES</t>
  </si>
  <si>
    <t>2.6.1- MOBILIARIO Y EQUIPO</t>
  </si>
  <si>
    <t>2.6.2- MOBILIARIO Y EQUIPO EDUCACIONAL Y RECREATIVO</t>
  </si>
  <si>
    <t>2.6.3- EQUIPO E INSTRUMENTAL, CIENTIFICO Y LABORATORIO</t>
  </si>
  <si>
    <t>2.6.4- VEHICULOS Y EQUIPO DE TRASNPORTE, TRACCION</t>
  </si>
  <si>
    <t>Y ELEVACION</t>
  </si>
  <si>
    <t>2.6.5- MAQUINARIA, OTROS EQUIPOS Y HERRAMIENTAS</t>
  </si>
  <si>
    <t xml:space="preserve">2.6.6- EQUIPOS DE DEFENSA Y SEGURIDAD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</si>
  <si>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2.6.7- ACTIVOS BIOLOGICOS CULTIVABLES</t>
  </si>
  <si>
    <t xml:space="preserve">2.6.8- BIENES INTANGIBLES </t>
  </si>
  <si>
    <t>2.6.9- EDIFICIOS, ESTRUCTURAS, TIERRAS, TERRENOS Y OBJETOS</t>
  </si>
  <si>
    <t>DE VALOR</t>
  </si>
  <si>
    <t>2.7-</t>
  </si>
  <si>
    <t>OBRAS</t>
  </si>
  <si>
    <t>2.7.1- OBRAS EN EDIFICACIONES</t>
  </si>
  <si>
    <t>2.7.2- INFRAESTRUCCTURA</t>
  </si>
  <si>
    <t>2.7.3- CONSTRUCCION EN BIENES CONCESIONADOS</t>
  </si>
  <si>
    <t>2.7.4- GASTOS QUE SE ASIGNARAN DURANTE EL EJERCICIO PARA</t>
  </si>
  <si>
    <t>INVERSION (ART.32 Y 33 LEY 423-06)</t>
  </si>
  <si>
    <t>2.8-</t>
  </si>
  <si>
    <t>ADQUISICION DE ACTIVOS FINANCIEROS CON FINES</t>
  </si>
  <si>
    <t>DE POLITICA</t>
  </si>
  <si>
    <t>2.8.1- CONCESION DE PRESTAMOS</t>
  </si>
  <si>
    <t>2.8.2- ADQUICISION DE TITULOS VALORES REPRESENTATIVOS</t>
  </si>
  <si>
    <t xml:space="preserve">DE DEUDAS </t>
  </si>
  <si>
    <t>2.9-</t>
  </si>
  <si>
    <t>GASTOS FINANCIEROS</t>
  </si>
  <si>
    <t>2.9.1- INTERESES DE LA DEUDA PUBLICA INTERNA</t>
  </si>
  <si>
    <t>2.9.2- INTERESES DE LA DEUDA PUBLICA EXTERNA</t>
  </si>
  <si>
    <t>2.9.3- INTERES DE LA DEUDA COMERCIAL</t>
  </si>
  <si>
    <t xml:space="preserve">2.9.4- COMICIONES Y OTROS GASTOS BANCARIOS DE </t>
  </si>
  <si>
    <t>LA DEUDA PUBLICA</t>
  </si>
  <si>
    <t>TOTAL GASTOS</t>
  </si>
  <si>
    <t>MENOS: REINTEGRO POR ENFERMEDAD COMUN; CUENTA 2.1.1.1.01</t>
  </si>
  <si>
    <t>4-</t>
  </si>
  <si>
    <t xml:space="preserve">APLICACIONES FINANCIERAS </t>
  </si>
  <si>
    <t>4.1-</t>
  </si>
  <si>
    <t>INCREMENTO DE ACTIVOS FINANCIEROS</t>
  </si>
  <si>
    <t>4.1.1- INCREMENTOS DE ACTIVOS FINANCIEROS CORRIENTES</t>
  </si>
  <si>
    <t xml:space="preserve">  </t>
  </si>
  <si>
    <t>4.1.2- INCREMENTO DE ACTIVOS FINANCEIROS NO CORRIENTES</t>
  </si>
  <si>
    <t>4.2-</t>
  </si>
  <si>
    <t>DISMINUCION DE PASIVOS</t>
  </si>
  <si>
    <t>4.2.1- DISMUNUCION DE PASIVOS CORRIENTES</t>
  </si>
  <si>
    <t xml:space="preserve">4.2.2- DISMINUCION DE PASIVOS NO CORRIENTES </t>
  </si>
  <si>
    <t>4.3-</t>
  </si>
  <si>
    <t>DISMINUCION DE FONDOS DE TERCEROS</t>
  </si>
  <si>
    <t xml:space="preserve">4.3.5- DISMINUCION DE DEPOSITOS FONDOS </t>
  </si>
  <si>
    <t>DE TERCEROS</t>
  </si>
  <si>
    <t>TOTAL APLICACIONES FINANCIERAS</t>
  </si>
  <si>
    <t>TOTAL GASTOS Y APLICACIONES FINANCIERAS</t>
  </si>
  <si>
    <t xml:space="preserve">          </t>
  </si>
  <si>
    <t xml:space="preserve">REVISADO POR </t>
  </si>
  <si>
    <t xml:space="preserve"> AUTORIZADO</t>
  </si>
  <si>
    <t xml:space="preserve">      LIC. IRIANA NICOL JIMENEZ G.</t>
  </si>
  <si>
    <t xml:space="preserve">LIC. HELEN D. MEDINA GARCIA     </t>
  </si>
  <si>
    <t>Enc. De Contabilidad</t>
  </si>
  <si>
    <t xml:space="preserve">          Sub-Directora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</si>
</sst>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b/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0" borderId="3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4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4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/>
    <xf numFmtId="4" fontId="0" fillId="0" borderId="0" xfId="0" applyNumberForma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695325</xdr:colOff>
      <xdr:row>11</xdr:row>
      <xdr:rowOff>171449</xdr:rowOff>
    </xdr:from>
    <xdr:ext cx="849637" cy="409575"/>
    <xdr:pic>
      <xdr:nvPicPr>
        <xdr:cNvPr id="2" name="Picture 4" descr="Image result for logo de obras publicas">
          <a:extLst>
            <a:ext uri="{FF2B5EF4-FFF2-40B4-BE49-F238E27FC236}">
              <a16:creationId xmlns:a16="http://schemas.microsoft.com/office/drawing/2014/main" id="{08903953-A292-409B-B034-D402D3D3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266949"/>
          <a:ext cx="849637" cy="4095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57150</xdr:colOff>
      <xdr:row>11</xdr:row>
      <xdr:rowOff>66675</xdr:rowOff>
    </xdr:from>
    <xdr:ext cx="762000" cy="523875"/>
    <xdr:pic>
      <xdr:nvPicPr>
        <xdr:cNvPr id="3" name="Imagen 2" descr="http://www.digecac.gob.do/transparencia/images/DIGECAC-FAVICOM_1.png">
          <a:extLst>
            <a:ext uri="{FF2B5EF4-FFF2-40B4-BE49-F238E27FC236}">
              <a16:creationId xmlns:a16="http://schemas.microsoft.com/office/drawing/2014/main" id="{35358EC5-4A0D-4664-928B-1F7E9DAC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162175"/>
          <a:ext cx="762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127"/>
  <sheetViews>
    <sheetView tabSelected="1" workbookViewId="0">
      <selection activeCell="P17" sqref="P17"/>
    </sheetView>
  </sheetViews>
  <sheetFormatPr baseColWidth="10" defaultRowHeight="15" x14ac:dyDescent="0.25"/>
  <sheetData>
    <row r="11" spans="1:14" x14ac:dyDescent="0.25">
      <c r="E11" t="s">
        <v>0</v>
      </c>
    </row>
    <row r="13" spans="1:14" x14ac:dyDescent="0.25">
      <c r="A13" s="1"/>
      <c r="B13" s="1"/>
      <c r="C13" s="1"/>
      <c r="D13" s="1"/>
      <c r="E13" s="1"/>
      <c r="F13" s="1"/>
      <c r="G13" s="1"/>
    </row>
    <row r="14" spans="1:14" x14ac:dyDescent="0.25">
      <c r="A14" s="46" t="s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47" t="s">
        <v>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x14ac:dyDescent="0.25">
      <c r="A16" s="2" t="s">
        <v>3</v>
      </c>
      <c r="B16" s="3" t="s">
        <v>4</v>
      </c>
      <c r="C16" s="4"/>
      <c r="D16" s="4"/>
      <c r="E16" s="5"/>
      <c r="F16" s="6" t="s">
        <v>5</v>
      </c>
      <c r="G16" s="7" t="s">
        <v>6</v>
      </c>
      <c r="H16" s="7" t="s">
        <v>7</v>
      </c>
      <c r="I16" s="7" t="s">
        <v>8</v>
      </c>
      <c r="J16" s="7" t="s">
        <v>9</v>
      </c>
      <c r="K16" s="7" t="s">
        <v>10</v>
      </c>
      <c r="L16" s="7" t="s">
        <v>11</v>
      </c>
      <c r="M16" s="7" t="s">
        <v>12</v>
      </c>
      <c r="N16" s="8" t="s">
        <v>13</v>
      </c>
    </row>
    <row r="17" spans="1:14" x14ac:dyDescent="0.25">
      <c r="A17" s="9" t="s">
        <v>14</v>
      </c>
      <c r="B17" s="10" t="s">
        <v>15</v>
      </c>
      <c r="C17" s="10"/>
      <c r="D17" s="11"/>
      <c r="E17" s="11"/>
      <c r="F17" s="12">
        <f t="shared" ref="F17:J17" si="0">SUM(F18:F22)</f>
        <v>17099460.490000002</v>
      </c>
      <c r="G17" s="12">
        <f t="shared" si="0"/>
        <v>17271498.140000001</v>
      </c>
      <c r="H17" s="12">
        <f t="shared" si="0"/>
        <v>20462629.859999999</v>
      </c>
      <c r="I17" s="12">
        <f t="shared" si="0"/>
        <v>17237491.18</v>
      </c>
      <c r="J17" s="12">
        <f t="shared" si="0"/>
        <v>17657068.940000001</v>
      </c>
      <c r="K17" s="12">
        <f>SUM(K18:K22)</f>
        <v>29493462.390000001</v>
      </c>
      <c r="L17" s="12">
        <f>SUM(L18:L22)</f>
        <v>20213667.629999999</v>
      </c>
      <c r="M17" s="12">
        <f>SUM(M18:M22)</f>
        <v>18721505.100000001</v>
      </c>
      <c r="N17" s="12">
        <f>+N18+N19+N21+N20+N22</f>
        <v>158156783.72999996</v>
      </c>
    </row>
    <row r="18" spans="1:14" x14ac:dyDescent="0.25">
      <c r="A18" s="13"/>
      <c r="B18" s="14" t="s">
        <v>16</v>
      </c>
      <c r="C18" s="15"/>
      <c r="D18" s="15"/>
      <c r="E18" s="11"/>
      <c r="F18" s="16">
        <v>14618544.49</v>
      </c>
      <c r="G18" s="16">
        <v>14773044.49</v>
      </c>
      <c r="H18" s="16">
        <f>12382156.36+4853438.13+746549.13</f>
        <v>17982143.619999997</v>
      </c>
      <c r="I18" s="16">
        <f>12376356.36+2373438.13</f>
        <v>14749794.489999998</v>
      </c>
      <c r="J18" s="16">
        <v>15167664.49</v>
      </c>
      <c r="K18" s="16">
        <v>14763170.27</v>
      </c>
      <c r="L18" s="16">
        <v>17616926.399999999</v>
      </c>
      <c r="M18" s="16">
        <v>16049912.4</v>
      </c>
      <c r="N18" s="16">
        <f>SUM(F18:M18)</f>
        <v>125721200.64999998</v>
      </c>
    </row>
    <row r="19" spans="1:14" x14ac:dyDescent="0.25">
      <c r="A19" s="13"/>
      <c r="B19" s="14" t="s">
        <v>17</v>
      </c>
      <c r="C19" s="15"/>
      <c r="D19" s="15"/>
      <c r="E19" s="11"/>
      <c r="F19" s="16">
        <v>241000</v>
      </c>
      <c r="G19" s="16">
        <v>235000</v>
      </c>
      <c r="H19" s="16">
        <v>220000</v>
      </c>
      <c r="I19" s="16">
        <v>220000</v>
      </c>
      <c r="J19" s="16">
        <v>220000</v>
      </c>
      <c r="K19" s="16">
        <v>12460540.539999999</v>
      </c>
      <c r="L19" s="16">
        <v>290000</v>
      </c>
      <c r="M19" s="16">
        <v>290000</v>
      </c>
      <c r="N19" s="16">
        <f t="shared" ref="N19:N22" si="1">SUM(F19:M19)</f>
        <v>14176540.539999999</v>
      </c>
    </row>
    <row r="20" spans="1:14" x14ac:dyDescent="0.25">
      <c r="A20" s="13"/>
      <c r="B20" s="17" t="s">
        <v>18</v>
      </c>
      <c r="C20" s="18"/>
      <c r="D20" s="18"/>
      <c r="E20" s="11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1"/>
        <v>0</v>
      </c>
    </row>
    <row r="21" spans="1:14" x14ac:dyDescent="0.25">
      <c r="A21" s="13"/>
      <c r="B21" s="17" t="s">
        <v>19</v>
      </c>
      <c r="C21" s="18"/>
      <c r="D21" s="18"/>
      <c r="E21" s="11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1"/>
        <v>0</v>
      </c>
    </row>
    <row r="22" spans="1:14" x14ac:dyDescent="0.25">
      <c r="A22" s="13"/>
      <c r="B22" s="19" t="s">
        <v>20</v>
      </c>
      <c r="C22" s="19"/>
      <c r="D22" s="19"/>
      <c r="E22" s="11"/>
      <c r="F22" s="16">
        <f>1028522.88+1037916.66+173476.46</f>
        <v>2239916</v>
      </c>
      <c r="G22" s="16">
        <v>2263453.65</v>
      </c>
      <c r="H22" s="16">
        <v>2260486.2400000002</v>
      </c>
      <c r="I22" s="16">
        <v>2267696.69</v>
      </c>
      <c r="J22" s="16">
        <v>2269404.4500000002</v>
      </c>
      <c r="K22" s="16">
        <v>2269751.58</v>
      </c>
      <c r="L22" s="16">
        <v>2306741.23</v>
      </c>
      <c r="M22" s="16">
        <v>2381592.7000000002</v>
      </c>
      <c r="N22" s="16">
        <f t="shared" si="1"/>
        <v>18259042.540000003</v>
      </c>
    </row>
    <row r="23" spans="1:14" x14ac:dyDescent="0.25">
      <c r="A23" s="9" t="s">
        <v>21</v>
      </c>
      <c r="B23" s="20" t="s">
        <v>22</v>
      </c>
      <c r="C23" s="15"/>
      <c r="D23" s="11"/>
      <c r="E23" s="11"/>
      <c r="F23" s="12">
        <f>+F25+F27+F28+F29+F24</f>
        <v>120540</v>
      </c>
      <c r="G23" s="12">
        <f>+G25+G27+G28+G29+G24+G33+G30</f>
        <v>1027154.05</v>
      </c>
      <c r="H23" s="12">
        <f t="shared" ref="H23:N23" si="2">SUM(H24:H35)</f>
        <v>4370807.4000000004</v>
      </c>
      <c r="I23" s="12">
        <f t="shared" si="2"/>
        <v>1638775.02</v>
      </c>
      <c r="J23" s="12">
        <f t="shared" si="2"/>
        <v>1843541.25</v>
      </c>
      <c r="K23" s="12">
        <f t="shared" si="2"/>
        <v>4630265.46</v>
      </c>
      <c r="L23" s="12">
        <f t="shared" si="2"/>
        <v>4184482.1600000006</v>
      </c>
      <c r="M23" s="12">
        <f t="shared" si="2"/>
        <v>3965991.72</v>
      </c>
      <c r="N23" s="12">
        <f t="shared" si="2"/>
        <v>22223559.100000001</v>
      </c>
    </row>
    <row r="24" spans="1:14" x14ac:dyDescent="0.25">
      <c r="A24" s="13"/>
      <c r="B24" s="14" t="s">
        <v>23</v>
      </c>
      <c r="C24" s="15"/>
      <c r="D24" s="15"/>
      <c r="E24" s="11"/>
      <c r="F24" s="16">
        <v>14170</v>
      </c>
      <c r="G24" s="16">
        <v>391287.94</v>
      </c>
      <c r="H24" s="16">
        <v>828916.72</v>
      </c>
      <c r="I24" s="16">
        <v>15739.52</v>
      </c>
      <c r="J24" s="16">
        <v>448246.99</v>
      </c>
      <c r="K24" s="16">
        <v>681237.36</v>
      </c>
      <c r="L24" s="16">
        <v>592313.17000000004</v>
      </c>
      <c r="M24" s="16">
        <v>420802.96</v>
      </c>
      <c r="N24" s="16">
        <f>SUM(F24:M24)</f>
        <v>3392714.6599999997</v>
      </c>
    </row>
    <row r="25" spans="1:14" x14ac:dyDescent="0.25">
      <c r="A25" s="21"/>
      <c r="B25" s="22" t="s">
        <v>24</v>
      </c>
      <c r="C25" s="19"/>
      <c r="D25" s="19"/>
      <c r="E25" s="11"/>
      <c r="F25" s="16">
        <v>12500</v>
      </c>
      <c r="G25" s="16">
        <v>0</v>
      </c>
      <c r="H25" s="16">
        <v>297645</v>
      </c>
      <c r="I25" s="16">
        <v>0</v>
      </c>
      <c r="J25" s="16">
        <v>0</v>
      </c>
      <c r="K25" s="16">
        <v>0</v>
      </c>
      <c r="L25" s="16">
        <v>105000</v>
      </c>
      <c r="M25" s="16">
        <v>1065000.02</v>
      </c>
      <c r="N25" s="16">
        <f t="shared" ref="N25:N35" si="3">SUM(F25:M25)</f>
        <v>1480145.02</v>
      </c>
    </row>
    <row r="26" spans="1:14" x14ac:dyDescent="0.25">
      <c r="A26" s="13"/>
      <c r="B26" s="14" t="s">
        <v>25</v>
      </c>
      <c r="C26" s="15"/>
      <c r="D26" s="15"/>
      <c r="E26" s="11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221020</v>
      </c>
      <c r="L26" s="16">
        <v>0</v>
      </c>
      <c r="M26" s="16">
        <v>0</v>
      </c>
      <c r="N26" s="16">
        <f t="shared" si="3"/>
        <v>221020</v>
      </c>
    </row>
    <row r="27" spans="1:14" x14ac:dyDescent="0.25">
      <c r="A27" s="13"/>
      <c r="B27" s="23" t="s">
        <v>26</v>
      </c>
      <c r="C27" s="23"/>
      <c r="D27" s="23"/>
      <c r="E27" s="11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3"/>
        <v>0</v>
      </c>
    </row>
    <row r="28" spans="1:14" x14ac:dyDescent="0.25">
      <c r="A28" s="13"/>
      <c r="B28" s="14" t="s">
        <v>27</v>
      </c>
      <c r="C28" s="15"/>
      <c r="D28" s="15"/>
      <c r="E28" s="24"/>
      <c r="F28" s="16">
        <v>0</v>
      </c>
      <c r="G28" s="16">
        <v>189996.11</v>
      </c>
      <c r="H28" s="16">
        <v>415392.21</v>
      </c>
      <c r="I28" s="16">
        <v>392700.01</v>
      </c>
      <c r="J28" s="16">
        <v>397692.21</v>
      </c>
      <c r="K28" s="16">
        <v>1112696.1100000001</v>
      </c>
      <c r="L28" s="16">
        <v>1746206.09</v>
      </c>
      <c r="M28" s="16">
        <v>1489240.14</v>
      </c>
      <c r="N28" s="16">
        <f t="shared" si="3"/>
        <v>5743922.8799999999</v>
      </c>
    </row>
    <row r="29" spans="1:14" x14ac:dyDescent="0.25">
      <c r="A29" s="13"/>
      <c r="B29" s="14" t="s">
        <v>28</v>
      </c>
      <c r="C29" s="15"/>
      <c r="D29" s="15"/>
      <c r="E29" s="11"/>
      <c r="F29" s="16">
        <v>93870</v>
      </c>
      <c r="G29" s="16">
        <v>93870</v>
      </c>
      <c r="H29" s="16">
        <v>1737311.02</v>
      </c>
      <c r="I29" s="16">
        <v>105393</v>
      </c>
      <c r="J29" s="16">
        <v>105000</v>
      </c>
      <c r="K29" s="16">
        <v>102495</v>
      </c>
      <c r="L29" s="16">
        <v>109018</v>
      </c>
      <c r="M29" s="16">
        <v>0</v>
      </c>
      <c r="N29" s="16">
        <f t="shared" si="3"/>
        <v>2346957.02</v>
      </c>
    </row>
    <row r="30" spans="1:14" x14ac:dyDescent="0.25">
      <c r="A30" s="13"/>
      <c r="B30" s="14" t="s">
        <v>29</v>
      </c>
      <c r="C30" s="15"/>
      <c r="D30" s="15"/>
      <c r="E30" s="11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3"/>
        <v>0</v>
      </c>
    </row>
    <row r="31" spans="1:14" x14ac:dyDescent="0.25">
      <c r="A31" s="13"/>
      <c r="B31" s="22" t="s">
        <v>30</v>
      </c>
      <c r="C31" s="15"/>
      <c r="D31" s="15"/>
      <c r="E31" s="11"/>
      <c r="F31" s="16">
        <v>0</v>
      </c>
      <c r="G31" s="16">
        <v>0</v>
      </c>
      <c r="H31" s="16">
        <v>500000</v>
      </c>
      <c r="I31" s="16">
        <v>250000</v>
      </c>
      <c r="J31" s="16">
        <v>0</v>
      </c>
      <c r="K31" s="16">
        <v>0</v>
      </c>
      <c r="L31" s="16">
        <v>1223818.3</v>
      </c>
      <c r="M31" s="16">
        <v>0</v>
      </c>
      <c r="N31" s="16">
        <f t="shared" si="3"/>
        <v>1973818.3</v>
      </c>
    </row>
    <row r="32" spans="1:14" x14ac:dyDescent="0.25">
      <c r="A32" s="13"/>
      <c r="B32" s="19" t="s">
        <v>31</v>
      </c>
      <c r="C32" s="19"/>
      <c r="D32" s="19"/>
      <c r="E32" s="19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3"/>
        <v>0</v>
      </c>
    </row>
    <row r="33" spans="1:14" x14ac:dyDescent="0.25">
      <c r="A33" s="13"/>
      <c r="B33" s="22" t="s">
        <v>32</v>
      </c>
      <c r="C33" s="19"/>
      <c r="D33" s="19"/>
      <c r="E33" s="19"/>
      <c r="F33" s="16">
        <v>0</v>
      </c>
      <c r="G33" s="16">
        <v>352000</v>
      </c>
      <c r="H33" s="16">
        <v>50999.96</v>
      </c>
      <c r="I33" s="16">
        <v>334400</v>
      </c>
      <c r="J33" s="16">
        <v>448000</v>
      </c>
      <c r="K33" s="16">
        <v>484400</v>
      </c>
      <c r="L33" s="16">
        <v>0</v>
      </c>
      <c r="M33" s="16">
        <v>582822</v>
      </c>
      <c r="N33" s="16">
        <f t="shared" si="3"/>
        <v>2252621.96</v>
      </c>
    </row>
    <row r="34" spans="1:14" x14ac:dyDescent="0.25">
      <c r="A34" s="13"/>
      <c r="B34" s="22" t="s">
        <v>33</v>
      </c>
      <c r="C34" s="19"/>
      <c r="D34" s="19"/>
      <c r="E34" s="11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3"/>
        <v>0</v>
      </c>
    </row>
    <row r="35" spans="1:14" x14ac:dyDescent="0.25">
      <c r="A35" s="13"/>
      <c r="B35" s="19" t="s">
        <v>34</v>
      </c>
      <c r="C35" s="19"/>
      <c r="D35" s="19"/>
      <c r="E35" s="11"/>
      <c r="F35" s="16">
        <v>0</v>
      </c>
      <c r="G35" s="16">
        <v>442002.04</v>
      </c>
      <c r="H35" s="16">
        <v>540542.49</v>
      </c>
      <c r="I35" s="16">
        <v>540542.49</v>
      </c>
      <c r="J35" s="16">
        <v>444602.05</v>
      </c>
      <c r="K35" s="16">
        <v>2028416.99</v>
      </c>
      <c r="L35" s="16">
        <v>408126.6</v>
      </c>
      <c r="M35" s="16">
        <v>408126.6</v>
      </c>
      <c r="N35" s="16">
        <f t="shared" si="3"/>
        <v>4812359.26</v>
      </c>
    </row>
    <row r="36" spans="1:14" x14ac:dyDescent="0.25">
      <c r="A36" s="9" t="s">
        <v>35</v>
      </c>
      <c r="B36" s="20" t="s">
        <v>36</v>
      </c>
      <c r="C36" s="15"/>
      <c r="D36" s="11"/>
      <c r="E36" s="11"/>
      <c r="F36" s="12">
        <f>+F39+F37+F38+F40+F41+F42+F43</f>
        <v>560000</v>
      </c>
      <c r="G36" s="12">
        <f>+G39+G37+G38+G40+G41+G42+G43</f>
        <v>1568080</v>
      </c>
      <c r="H36" s="12">
        <f>+H39+H37+H38+H40+H41+H42+H43</f>
        <v>3376600</v>
      </c>
      <c r="I36" s="12">
        <f>+I39+I37+I38+I40+I41+I42+I43+I46</f>
        <v>6108659</v>
      </c>
      <c r="J36" s="12">
        <f>+J39+J37+J38+J40+J41+J42+J43+J46</f>
        <v>1304900</v>
      </c>
      <c r="K36" s="12">
        <f>+K39+K37+K38+K40+K41+K42+K43+K46</f>
        <v>7721234.8499999996</v>
      </c>
      <c r="L36" s="12">
        <f>+L39+L37+L38+L40+L41+L42+L43+L46</f>
        <v>3131642.51</v>
      </c>
      <c r="M36" s="12">
        <f>+M39+M37+M38+M40+M41+M42+M43+M46</f>
        <v>2460923</v>
      </c>
      <c r="N36" s="12">
        <f>SUM(N37:N46)</f>
        <v>26232039.359999999</v>
      </c>
    </row>
    <row r="37" spans="1:14" x14ac:dyDescent="0.25">
      <c r="A37" s="13"/>
      <c r="B37" s="19" t="s">
        <v>37</v>
      </c>
      <c r="C37" s="19"/>
      <c r="D37" s="19"/>
      <c r="E37" s="11"/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733360.3</v>
      </c>
      <c r="L37" s="16">
        <v>0</v>
      </c>
      <c r="M37" s="16">
        <v>360380</v>
      </c>
      <c r="N37" s="16">
        <f>SUM(F37:M37)</f>
        <v>1093740.3</v>
      </c>
    </row>
    <row r="38" spans="1:14" x14ac:dyDescent="0.25">
      <c r="A38" s="13"/>
      <c r="B38" s="14" t="s">
        <v>38</v>
      </c>
      <c r="C38" s="15"/>
      <c r="D38" s="15"/>
      <c r="E38" s="11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10620</v>
      </c>
      <c r="L38" s="16">
        <v>0</v>
      </c>
      <c r="M38" s="16">
        <v>940283</v>
      </c>
      <c r="N38" s="16">
        <f>SUM(F38:M38)</f>
        <v>950903</v>
      </c>
    </row>
    <row r="39" spans="1:14" x14ac:dyDescent="0.25">
      <c r="A39" s="13"/>
      <c r="B39" s="19" t="s">
        <v>39</v>
      </c>
      <c r="C39" s="19"/>
      <c r="D39" s="19"/>
      <c r="E39" s="11"/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442098.8</v>
      </c>
      <c r="M39" s="16">
        <v>0</v>
      </c>
      <c r="N39" s="16">
        <f t="shared" ref="N39:N46" si="4">SUM(F39:M39)</f>
        <v>442098.8</v>
      </c>
    </row>
    <row r="40" spans="1:14" x14ac:dyDescent="0.25">
      <c r="A40" s="13"/>
      <c r="B40" s="23" t="s">
        <v>40</v>
      </c>
      <c r="C40" s="23"/>
      <c r="D40" s="23"/>
      <c r="E40" s="11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4"/>
        <v>0</v>
      </c>
    </row>
    <row r="41" spans="1:14" x14ac:dyDescent="0.25">
      <c r="A41" s="13"/>
      <c r="B41" s="19" t="s">
        <v>41</v>
      </c>
      <c r="C41" s="19"/>
      <c r="D41" s="19"/>
      <c r="E41" s="11"/>
      <c r="F41" s="16">
        <v>0</v>
      </c>
      <c r="G41" s="16">
        <v>0</v>
      </c>
      <c r="H41" s="16">
        <v>885000</v>
      </c>
      <c r="I41" s="16">
        <v>0</v>
      </c>
      <c r="J41" s="16">
        <v>0</v>
      </c>
      <c r="K41" s="16">
        <v>0</v>
      </c>
      <c r="L41" s="16">
        <v>312456.36</v>
      </c>
      <c r="M41" s="16">
        <v>0</v>
      </c>
      <c r="N41" s="16">
        <f t="shared" si="4"/>
        <v>1197456.3599999999</v>
      </c>
    </row>
    <row r="42" spans="1:14" x14ac:dyDescent="0.25">
      <c r="A42" s="13"/>
      <c r="B42" s="19" t="s">
        <v>42</v>
      </c>
      <c r="C42" s="19"/>
      <c r="D42" s="19"/>
      <c r="E42" s="11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203940.58</v>
      </c>
      <c r="L42" s="16">
        <v>0</v>
      </c>
      <c r="M42" s="16">
        <v>0</v>
      </c>
      <c r="N42" s="16">
        <f t="shared" si="4"/>
        <v>203940.58</v>
      </c>
    </row>
    <row r="43" spans="1:14" x14ac:dyDescent="0.25">
      <c r="A43" s="13"/>
      <c r="B43" s="22" t="s">
        <v>43</v>
      </c>
      <c r="C43" s="19"/>
      <c r="D43" s="19"/>
      <c r="E43" s="11"/>
      <c r="F43" s="16">
        <v>560000</v>
      </c>
      <c r="G43" s="16">
        <v>1568080</v>
      </c>
      <c r="H43" s="16">
        <v>2491600</v>
      </c>
      <c r="I43" s="16">
        <v>2108100</v>
      </c>
      <c r="J43" s="16">
        <v>1304900</v>
      </c>
      <c r="K43" s="16">
        <v>6007860</v>
      </c>
      <c r="L43" s="16">
        <v>1978826.8</v>
      </c>
      <c r="M43" s="16">
        <v>1160260</v>
      </c>
      <c r="N43" s="16">
        <f t="shared" si="4"/>
        <v>17179626.800000001</v>
      </c>
    </row>
    <row r="44" spans="1:14" x14ac:dyDescent="0.25">
      <c r="A44" s="13"/>
      <c r="B44" s="25" t="s">
        <v>44</v>
      </c>
      <c r="C44" s="19"/>
      <c r="D44" s="19"/>
      <c r="E44" s="26"/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4"/>
        <v>0</v>
      </c>
    </row>
    <row r="45" spans="1:14" x14ac:dyDescent="0.25">
      <c r="A45" s="13"/>
      <c r="B45" s="25" t="s">
        <v>45</v>
      </c>
      <c r="C45" s="19"/>
      <c r="D45" s="19"/>
      <c r="E45" s="26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4"/>
        <v>0</v>
      </c>
    </row>
    <row r="46" spans="1:14" x14ac:dyDescent="0.25">
      <c r="A46" s="13"/>
      <c r="B46" s="23" t="s">
        <v>46</v>
      </c>
      <c r="C46" s="23"/>
      <c r="D46" s="23"/>
      <c r="E46" s="11"/>
      <c r="F46" s="16">
        <v>0</v>
      </c>
      <c r="G46" s="16">
        <v>0</v>
      </c>
      <c r="H46" s="16">
        <v>0</v>
      </c>
      <c r="I46" s="16">
        <v>4000559</v>
      </c>
      <c r="J46" s="16">
        <v>0</v>
      </c>
      <c r="K46" s="16">
        <v>765453.97</v>
      </c>
      <c r="L46" s="16">
        <v>398260.55</v>
      </c>
      <c r="M46" s="16">
        <v>0</v>
      </c>
      <c r="N46" s="16">
        <f t="shared" si="4"/>
        <v>5164273.5199999996</v>
      </c>
    </row>
    <row r="47" spans="1:14" x14ac:dyDescent="0.25">
      <c r="A47" s="9" t="s">
        <v>47</v>
      </c>
      <c r="B47" s="20" t="s">
        <v>48</v>
      </c>
      <c r="C47" s="15"/>
      <c r="D47" s="11"/>
      <c r="E47" s="11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f t="shared" ref="N47" si="5">SUM(F47:F47)</f>
        <v>0</v>
      </c>
    </row>
    <row r="48" spans="1:14" x14ac:dyDescent="0.25">
      <c r="A48" s="13"/>
      <c r="B48" s="48" t="s">
        <v>49</v>
      </c>
      <c r="C48" s="48"/>
      <c r="D48" s="48"/>
      <c r="E48" s="48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ref="N48:N58" si="6">SUM(F48:K48)</f>
        <v>0</v>
      </c>
    </row>
    <row r="49" spans="1:14" x14ac:dyDescent="0.25">
      <c r="A49" s="13"/>
      <c r="B49" s="22" t="s">
        <v>50</v>
      </c>
      <c r="C49" s="19"/>
      <c r="D49" s="19"/>
      <c r="E49" s="19"/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6"/>
        <v>0</v>
      </c>
    </row>
    <row r="50" spans="1:14" x14ac:dyDescent="0.25">
      <c r="A50" s="13"/>
      <c r="B50" s="22" t="s">
        <v>51</v>
      </c>
      <c r="C50" s="19"/>
      <c r="D50" s="19"/>
      <c r="E50" s="11"/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6"/>
        <v>0</v>
      </c>
    </row>
    <row r="51" spans="1:14" x14ac:dyDescent="0.25">
      <c r="A51" s="13"/>
      <c r="B51" s="22" t="s">
        <v>52</v>
      </c>
      <c r="C51" s="19"/>
      <c r="D51" s="19"/>
      <c r="E51" s="11"/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6"/>
        <v>0</v>
      </c>
    </row>
    <row r="52" spans="1:14" x14ac:dyDescent="0.25">
      <c r="A52" s="13"/>
      <c r="B52" s="22" t="s">
        <v>53</v>
      </c>
      <c r="C52" s="19"/>
      <c r="D52" s="19"/>
      <c r="E52" s="11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6"/>
        <v>0</v>
      </c>
    </row>
    <row r="53" spans="1:14" x14ac:dyDescent="0.25">
      <c r="A53" s="13"/>
      <c r="B53" s="22" t="s">
        <v>54</v>
      </c>
      <c r="C53" s="19"/>
      <c r="D53" s="19"/>
      <c r="E53" s="11"/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6"/>
        <v>0</v>
      </c>
    </row>
    <row r="54" spans="1:14" x14ac:dyDescent="0.25">
      <c r="A54" s="13"/>
      <c r="B54" s="22" t="s">
        <v>55</v>
      </c>
      <c r="C54" s="19"/>
      <c r="D54" s="19"/>
      <c r="E54" s="11"/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6"/>
        <v>0</v>
      </c>
    </row>
    <row r="55" spans="1:14" x14ac:dyDescent="0.25">
      <c r="A55" s="13"/>
      <c r="B55" s="22" t="s">
        <v>56</v>
      </c>
      <c r="C55" s="19"/>
      <c r="D55" s="19"/>
      <c r="E55" s="11"/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6"/>
        <v>0</v>
      </c>
    </row>
    <row r="56" spans="1:14" x14ac:dyDescent="0.25">
      <c r="A56" s="13"/>
      <c r="B56" s="22" t="s">
        <v>55</v>
      </c>
      <c r="C56" s="19"/>
      <c r="D56" s="19"/>
      <c r="E56" s="11"/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6"/>
        <v>0</v>
      </c>
    </row>
    <row r="57" spans="1:14" x14ac:dyDescent="0.25">
      <c r="A57" s="27"/>
      <c r="B57" s="28" t="s">
        <v>57</v>
      </c>
      <c r="C57" s="11"/>
      <c r="D57" s="11"/>
      <c r="E57" s="11"/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6"/>
        <v>0</v>
      </c>
    </row>
    <row r="58" spans="1:14" x14ac:dyDescent="0.25">
      <c r="A58" s="27"/>
      <c r="B58" s="28" t="s">
        <v>58</v>
      </c>
      <c r="C58" s="11"/>
      <c r="D58" s="11"/>
      <c r="E58" s="11"/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6"/>
        <v>0</v>
      </c>
    </row>
    <row r="59" spans="1:14" x14ac:dyDescent="0.25">
      <c r="A59" s="27"/>
      <c r="B59" s="28" t="s">
        <v>59</v>
      </c>
      <c r="C59" s="11"/>
      <c r="D59" s="11"/>
      <c r="E59" s="11"/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ref="N59:N72" si="7">SUM(F59:F59)</f>
        <v>0</v>
      </c>
    </row>
    <row r="60" spans="1:14" x14ac:dyDescent="0.25">
      <c r="A60" s="29" t="s">
        <v>60</v>
      </c>
      <c r="B60" s="30" t="s">
        <v>61</v>
      </c>
      <c r="C60" s="28"/>
      <c r="D60" s="28"/>
      <c r="E60" s="28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1:14" x14ac:dyDescent="0.25">
      <c r="A61" s="31"/>
      <c r="B61" s="28" t="s">
        <v>62</v>
      </c>
      <c r="C61" s="28"/>
      <c r="D61" s="28"/>
      <c r="E61" s="28"/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f t="shared" si="7"/>
        <v>0</v>
      </c>
    </row>
    <row r="62" spans="1:14" x14ac:dyDescent="0.25">
      <c r="A62" s="31"/>
      <c r="B62" s="28" t="s">
        <v>63</v>
      </c>
      <c r="C62" s="28"/>
      <c r="D62" s="28"/>
      <c r="E62" s="28"/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7"/>
        <v>0</v>
      </c>
    </row>
    <row r="63" spans="1:14" x14ac:dyDescent="0.25">
      <c r="A63" s="31"/>
      <c r="B63" s="28" t="s">
        <v>51</v>
      </c>
      <c r="C63" s="28"/>
      <c r="D63" s="28"/>
      <c r="E63" s="28"/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f t="shared" si="7"/>
        <v>0</v>
      </c>
    </row>
    <row r="64" spans="1:14" x14ac:dyDescent="0.25">
      <c r="A64" s="31"/>
      <c r="B64" s="28" t="s">
        <v>64</v>
      </c>
      <c r="C64" s="28"/>
      <c r="D64" s="28"/>
      <c r="E64" s="28"/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 t="shared" si="7"/>
        <v>0</v>
      </c>
    </row>
    <row r="65" spans="1:14" x14ac:dyDescent="0.25">
      <c r="A65" s="31"/>
      <c r="B65" s="28" t="s">
        <v>53</v>
      </c>
      <c r="C65" s="28"/>
      <c r="D65" s="28"/>
      <c r="E65" s="28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7"/>
        <v>0</v>
      </c>
    </row>
    <row r="66" spans="1:14" x14ac:dyDescent="0.25">
      <c r="A66" s="29"/>
      <c r="B66" s="28" t="s">
        <v>65</v>
      </c>
      <c r="C66" s="28"/>
      <c r="D66" s="28"/>
      <c r="E66" s="28"/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7"/>
        <v>0</v>
      </c>
    </row>
    <row r="67" spans="1:14" x14ac:dyDescent="0.25">
      <c r="A67" s="31"/>
      <c r="B67" s="22" t="s">
        <v>55</v>
      </c>
      <c r="C67" s="22"/>
      <c r="D67" s="22"/>
      <c r="E67" s="22"/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7"/>
        <v>0</v>
      </c>
    </row>
    <row r="68" spans="1:14" x14ac:dyDescent="0.25">
      <c r="A68" s="13"/>
      <c r="B68" s="22" t="s">
        <v>66</v>
      </c>
      <c r="C68" s="22"/>
      <c r="D68" s="22"/>
      <c r="E68" s="22"/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7"/>
        <v>0</v>
      </c>
    </row>
    <row r="69" spans="1:14" x14ac:dyDescent="0.25">
      <c r="A69" s="13"/>
      <c r="B69" s="22" t="s">
        <v>55</v>
      </c>
      <c r="C69" s="22"/>
      <c r="D69" s="22"/>
      <c r="E69" s="22"/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f t="shared" si="7"/>
        <v>0</v>
      </c>
    </row>
    <row r="70" spans="1:14" x14ac:dyDescent="0.25">
      <c r="A70" s="13"/>
      <c r="B70" s="22" t="s">
        <v>67</v>
      </c>
      <c r="C70" s="22"/>
      <c r="D70" s="22"/>
      <c r="E70" s="22"/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7"/>
        <v>0</v>
      </c>
    </row>
    <row r="71" spans="1:14" x14ac:dyDescent="0.25">
      <c r="A71" s="13"/>
      <c r="B71" s="22" t="s">
        <v>68</v>
      </c>
      <c r="C71" s="22"/>
      <c r="D71" s="22"/>
      <c r="E71" s="22"/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7"/>
        <v>0</v>
      </c>
    </row>
    <row r="72" spans="1:14" x14ac:dyDescent="0.25">
      <c r="A72" s="13"/>
      <c r="B72" s="22" t="s">
        <v>59</v>
      </c>
      <c r="C72" s="22"/>
      <c r="D72" s="22"/>
      <c r="E72" s="22"/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7"/>
        <v>0</v>
      </c>
    </row>
    <row r="73" spans="1:14" x14ac:dyDescent="0.25">
      <c r="A73" s="32" t="s">
        <v>69</v>
      </c>
      <c r="B73" s="33" t="s">
        <v>70</v>
      </c>
      <c r="C73" s="22"/>
      <c r="D73" s="22"/>
      <c r="E73" s="22"/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+K74+K75</f>
        <v>749823.62</v>
      </c>
      <c r="L73" s="12">
        <f>+L74+L75</f>
        <v>0</v>
      </c>
      <c r="M73" s="12">
        <f>+M74+M75</f>
        <v>210003.54</v>
      </c>
      <c r="N73" s="12">
        <f>SUM(N74:N83)</f>
        <v>959827.16</v>
      </c>
    </row>
    <row r="74" spans="1:14" x14ac:dyDescent="0.25">
      <c r="A74" s="13"/>
      <c r="B74" s="22" t="s">
        <v>71</v>
      </c>
      <c r="C74" s="22"/>
      <c r="D74" s="22"/>
      <c r="E74" s="22"/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649523.62</v>
      </c>
      <c r="L74" s="16">
        <v>0</v>
      </c>
      <c r="M74" s="16">
        <v>210003.54</v>
      </c>
      <c r="N74" s="16">
        <f>SUM(F74:M74)</f>
        <v>859527.16</v>
      </c>
    </row>
    <row r="75" spans="1:14" x14ac:dyDescent="0.25">
      <c r="A75" s="13"/>
      <c r="B75" s="22" t="s">
        <v>72</v>
      </c>
      <c r="C75" s="22"/>
      <c r="D75" s="22"/>
      <c r="E75" s="22"/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100300</v>
      </c>
      <c r="L75" s="16">
        <v>0</v>
      </c>
      <c r="M75" s="16">
        <v>0</v>
      </c>
      <c r="N75" s="16">
        <f t="shared" ref="N75:N84" si="8">SUM(F75:M75)</f>
        <v>100300</v>
      </c>
    </row>
    <row r="76" spans="1:14" x14ac:dyDescent="0.25">
      <c r="A76" s="13"/>
      <c r="B76" s="22" t="s">
        <v>73</v>
      </c>
      <c r="C76" s="22"/>
      <c r="D76" s="22"/>
      <c r="E76" s="22"/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8"/>
        <v>0</v>
      </c>
    </row>
    <row r="77" spans="1:14" x14ac:dyDescent="0.25">
      <c r="A77" s="13"/>
      <c r="B77" s="22" t="s">
        <v>74</v>
      </c>
      <c r="C77" s="22"/>
      <c r="D77" s="22"/>
      <c r="E77" s="22"/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f t="shared" si="8"/>
        <v>0</v>
      </c>
    </row>
    <row r="78" spans="1:14" x14ac:dyDescent="0.25">
      <c r="A78" s="13"/>
      <c r="B78" s="22" t="s">
        <v>75</v>
      </c>
      <c r="C78" s="22"/>
      <c r="D78" s="22"/>
      <c r="E78" s="22"/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 t="shared" si="8"/>
        <v>0</v>
      </c>
    </row>
    <row r="79" spans="1:14" x14ac:dyDescent="0.25">
      <c r="A79" s="13"/>
      <c r="B79" s="22" t="s">
        <v>76</v>
      </c>
      <c r="C79" s="22"/>
      <c r="D79" s="22"/>
      <c r="E79" s="22"/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8"/>
        <v>0</v>
      </c>
    </row>
    <row r="80" spans="1:14" x14ac:dyDescent="0.25">
      <c r="A80" s="13"/>
      <c r="B80" s="22" t="s">
        <v>77</v>
      </c>
      <c r="C80" s="22"/>
      <c r="D80" s="22"/>
      <c r="E80" s="22"/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f t="shared" si="8"/>
        <v>0</v>
      </c>
    </row>
    <row r="81" spans="1:14" x14ac:dyDescent="0.25">
      <c r="A81" s="13"/>
      <c r="B81" s="22" t="s">
        <v>78</v>
      </c>
      <c r="C81" s="22"/>
      <c r="D81" s="22"/>
      <c r="E81" s="22"/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8"/>
        <v>0</v>
      </c>
    </row>
    <row r="82" spans="1:14" x14ac:dyDescent="0.25">
      <c r="A82" s="13"/>
      <c r="B82" s="22" t="s">
        <v>79</v>
      </c>
      <c r="C82" s="22"/>
      <c r="D82" s="22"/>
      <c r="E82" s="22"/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 t="shared" si="8"/>
        <v>0</v>
      </c>
    </row>
    <row r="83" spans="1:14" x14ac:dyDescent="0.25">
      <c r="A83" s="13"/>
      <c r="B83" s="22" t="s">
        <v>80</v>
      </c>
      <c r="C83" s="22"/>
      <c r="D83" s="22"/>
      <c r="E83" s="22"/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f t="shared" si="8"/>
        <v>0</v>
      </c>
    </row>
    <row r="84" spans="1:14" x14ac:dyDescent="0.25">
      <c r="A84" s="13"/>
      <c r="B84" s="22" t="s">
        <v>81</v>
      </c>
      <c r="C84" s="22"/>
      <c r="D84" s="22"/>
      <c r="E84" s="22"/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 t="shared" si="8"/>
        <v>0</v>
      </c>
    </row>
    <row r="85" spans="1:14" x14ac:dyDescent="0.25">
      <c r="A85" s="32" t="s">
        <v>82</v>
      </c>
      <c r="B85" s="33" t="s">
        <v>83</v>
      </c>
      <c r="C85" s="22"/>
      <c r="D85" s="22"/>
      <c r="E85" s="22"/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1:14" x14ac:dyDescent="0.25">
      <c r="A86" s="32"/>
      <c r="B86" s="22" t="s">
        <v>84</v>
      </c>
      <c r="C86" s="22"/>
      <c r="D86" s="22"/>
      <c r="E86" s="22"/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f t="shared" ref="N86:N101" si="9">SUM(F86:F86)</f>
        <v>0</v>
      </c>
    </row>
    <row r="87" spans="1:14" x14ac:dyDescent="0.25">
      <c r="A87" s="32"/>
      <c r="B87" s="22" t="s">
        <v>85</v>
      </c>
      <c r="C87" s="22"/>
      <c r="D87" s="22"/>
      <c r="E87" s="22"/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f t="shared" si="9"/>
        <v>0</v>
      </c>
    </row>
    <row r="88" spans="1:14" x14ac:dyDescent="0.25">
      <c r="A88" s="32"/>
      <c r="B88" s="22" t="s">
        <v>86</v>
      </c>
      <c r="C88" s="22"/>
      <c r="D88" s="22"/>
      <c r="E88" s="22"/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f t="shared" si="9"/>
        <v>0</v>
      </c>
    </row>
    <row r="89" spans="1:14" x14ac:dyDescent="0.25">
      <c r="A89" s="32"/>
      <c r="B89" s="22" t="s">
        <v>87</v>
      </c>
      <c r="C89" s="22"/>
      <c r="D89" s="22"/>
      <c r="E89" s="22"/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f t="shared" si="9"/>
        <v>0</v>
      </c>
    </row>
    <row r="90" spans="1:14" x14ac:dyDescent="0.25">
      <c r="A90" s="32"/>
      <c r="B90" s="22" t="s">
        <v>88</v>
      </c>
      <c r="C90" s="22"/>
      <c r="D90" s="22"/>
      <c r="E90" s="22"/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f t="shared" si="9"/>
        <v>0</v>
      </c>
    </row>
    <row r="91" spans="1:14" x14ac:dyDescent="0.25">
      <c r="A91" s="32" t="s">
        <v>89</v>
      </c>
      <c r="B91" s="33" t="s">
        <v>90</v>
      </c>
      <c r="C91" s="22"/>
      <c r="D91" s="22"/>
      <c r="E91" s="22"/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6">
        <f t="shared" si="9"/>
        <v>0</v>
      </c>
    </row>
    <row r="92" spans="1:14" x14ac:dyDescent="0.25">
      <c r="A92" s="32"/>
      <c r="B92" s="33" t="s">
        <v>91</v>
      </c>
      <c r="C92" s="22"/>
      <c r="D92" s="22"/>
      <c r="E92" s="22"/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f t="shared" si="9"/>
        <v>0</v>
      </c>
    </row>
    <row r="93" spans="1:14" x14ac:dyDescent="0.25">
      <c r="A93" s="32"/>
      <c r="B93" s="22" t="s">
        <v>92</v>
      </c>
      <c r="C93" s="22"/>
      <c r="D93" s="22"/>
      <c r="E93" s="22"/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f t="shared" si="9"/>
        <v>0</v>
      </c>
    </row>
    <row r="94" spans="1:14" x14ac:dyDescent="0.25">
      <c r="A94" s="32"/>
      <c r="B94" s="22" t="s">
        <v>93</v>
      </c>
      <c r="C94" s="22"/>
      <c r="D94" s="22"/>
      <c r="E94" s="22"/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f t="shared" si="9"/>
        <v>0</v>
      </c>
    </row>
    <row r="95" spans="1:14" x14ac:dyDescent="0.25">
      <c r="A95" s="32"/>
      <c r="B95" s="22" t="s">
        <v>94</v>
      </c>
      <c r="C95" s="22"/>
      <c r="D95" s="22"/>
      <c r="E95" s="22"/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f t="shared" si="9"/>
        <v>0</v>
      </c>
    </row>
    <row r="96" spans="1:14" x14ac:dyDescent="0.25">
      <c r="A96" s="32" t="s">
        <v>95</v>
      </c>
      <c r="B96" s="33" t="s">
        <v>96</v>
      </c>
      <c r="C96" s="22"/>
      <c r="D96" s="22"/>
      <c r="E96" s="22"/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6">
        <f t="shared" si="9"/>
        <v>0</v>
      </c>
    </row>
    <row r="97" spans="1:14" x14ac:dyDescent="0.25">
      <c r="A97" s="32"/>
      <c r="B97" s="22" t="s">
        <v>97</v>
      </c>
      <c r="C97" s="22"/>
      <c r="D97" s="22"/>
      <c r="E97" s="22"/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f t="shared" si="9"/>
        <v>0</v>
      </c>
    </row>
    <row r="98" spans="1:14" x14ac:dyDescent="0.25">
      <c r="A98" s="32"/>
      <c r="B98" s="22" t="s">
        <v>98</v>
      </c>
      <c r="C98" s="22"/>
      <c r="D98" s="22"/>
      <c r="E98" s="22"/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f t="shared" si="9"/>
        <v>0</v>
      </c>
    </row>
    <row r="99" spans="1:14" x14ac:dyDescent="0.25">
      <c r="A99" s="32"/>
      <c r="B99" s="22" t="s">
        <v>99</v>
      </c>
      <c r="C99" s="22"/>
      <c r="D99" s="22"/>
      <c r="E99" s="22"/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f t="shared" si="9"/>
        <v>0</v>
      </c>
    </row>
    <row r="100" spans="1:14" x14ac:dyDescent="0.25">
      <c r="A100" s="32"/>
      <c r="B100" s="22" t="s">
        <v>100</v>
      </c>
      <c r="C100" s="22"/>
      <c r="D100" s="22"/>
      <c r="E100" s="22"/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f t="shared" si="9"/>
        <v>0</v>
      </c>
    </row>
    <row r="101" spans="1:14" x14ac:dyDescent="0.25">
      <c r="A101" s="13"/>
      <c r="B101" s="22" t="s">
        <v>101</v>
      </c>
      <c r="C101" s="22"/>
      <c r="D101" s="22"/>
      <c r="E101" s="22"/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f t="shared" si="9"/>
        <v>0</v>
      </c>
    </row>
    <row r="102" spans="1:14" x14ac:dyDescent="0.25">
      <c r="A102" s="13"/>
      <c r="B102" s="33" t="s">
        <v>102</v>
      </c>
      <c r="C102" s="22"/>
      <c r="D102" s="22"/>
      <c r="E102" s="22"/>
      <c r="F102" s="34">
        <f t="shared" ref="F102:J102" si="10">+F36+F17+F23</f>
        <v>17780000.490000002</v>
      </c>
      <c r="G102" s="34">
        <f t="shared" si="10"/>
        <v>19866732.190000001</v>
      </c>
      <c r="H102" s="34">
        <f t="shared" si="10"/>
        <v>28210037.259999998</v>
      </c>
      <c r="I102" s="34">
        <f t="shared" si="10"/>
        <v>24984925.199999999</v>
      </c>
      <c r="J102" s="34">
        <f t="shared" si="10"/>
        <v>20805510.190000001</v>
      </c>
      <c r="K102" s="34">
        <f>+K73+K47+K36+K23+K17</f>
        <v>42594786.32</v>
      </c>
      <c r="L102" s="34">
        <f>+L73+L47+L36+L23+L17</f>
        <v>27529792.299999997</v>
      </c>
      <c r="M102" s="34">
        <f>+M73+M47+M36+M23+M17</f>
        <v>25358423.359999999</v>
      </c>
      <c r="N102" s="34">
        <f>+N36+N23+N17+N73</f>
        <v>207572209.34999996</v>
      </c>
    </row>
    <row r="103" spans="1:14" x14ac:dyDescent="0.25">
      <c r="A103" s="13"/>
      <c r="B103" s="33"/>
      <c r="C103" s="22"/>
      <c r="D103" s="22"/>
      <c r="E103" s="22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.75" thickBot="1" x14ac:dyDescent="0.3">
      <c r="A104" s="13"/>
      <c r="B104" s="33" t="s">
        <v>103</v>
      </c>
      <c r="C104" s="22"/>
      <c r="D104" s="22"/>
      <c r="E104" s="22"/>
      <c r="F104" s="16"/>
      <c r="G104" s="16"/>
      <c r="H104" s="35">
        <v>-3021.4</v>
      </c>
      <c r="I104" s="12"/>
      <c r="J104" s="35">
        <v>-49274.02</v>
      </c>
      <c r="K104" s="12"/>
      <c r="L104" s="12"/>
      <c r="M104" s="12"/>
      <c r="N104" s="16">
        <f>+J104+H104</f>
        <v>-52295.42</v>
      </c>
    </row>
    <row r="105" spans="1:14" ht="15.75" thickTop="1" x14ac:dyDescent="0.25">
      <c r="A105" s="13"/>
      <c r="B105" s="33"/>
      <c r="C105" s="22"/>
      <c r="D105" s="22"/>
      <c r="E105" s="22"/>
      <c r="F105" s="16"/>
      <c r="G105" s="16"/>
      <c r="H105" s="16"/>
      <c r="I105" s="16"/>
      <c r="J105" s="16"/>
      <c r="K105" s="16"/>
      <c r="L105" s="16"/>
      <c r="M105" s="16"/>
    </row>
    <row r="106" spans="1:14" x14ac:dyDescent="0.25">
      <c r="A106" s="32" t="s">
        <v>104</v>
      </c>
      <c r="B106" s="33" t="s">
        <v>105</v>
      </c>
      <c r="C106" s="22"/>
      <c r="D106" s="22"/>
      <c r="E106" s="22"/>
      <c r="F106" s="16"/>
      <c r="G106" s="16"/>
      <c r="H106" s="16"/>
      <c r="I106" s="16"/>
      <c r="J106" s="16"/>
      <c r="K106" s="16"/>
      <c r="L106" s="16"/>
      <c r="M106" s="16"/>
    </row>
    <row r="107" spans="1:14" x14ac:dyDescent="0.25">
      <c r="A107" s="32" t="s">
        <v>106</v>
      </c>
      <c r="B107" s="33" t="s">
        <v>107</v>
      </c>
      <c r="C107" s="22"/>
      <c r="D107" s="22"/>
      <c r="E107" s="22"/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</row>
    <row r="108" spans="1:14" x14ac:dyDescent="0.25">
      <c r="A108" s="13"/>
      <c r="B108" s="22" t="s">
        <v>108</v>
      </c>
      <c r="C108" s="22"/>
      <c r="D108" s="22" t="s">
        <v>109</v>
      </c>
      <c r="E108" s="22"/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</row>
    <row r="109" spans="1:14" x14ac:dyDescent="0.25">
      <c r="A109" s="13"/>
      <c r="B109" s="22" t="s">
        <v>110</v>
      </c>
      <c r="C109" s="22"/>
      <c r="D109" s="22"/>
      <c r="E109" s="22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</row>
    <row r="110" spans="1:14" x14ac:dyDescent="0.25">
      <c r="A110" s="32" t="s">
        <v>111</v>
      </c>
      <c r="B110" s="36" t="s">
        <v>112</v>
      </c>
      <c r="C110" s="22"/>
      <c r="D110" s="22"/>
      <c r="E110" s="22"/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1:14" x14ac:dyDescent="0.25">
      <c r="A111" s="13"/>
      <c r="B111" s="22" t="s">
        <v>113</v>
      </c>
      <c r="C111" s="22"/>
      <c r="D111" s="22"/>
      <c r="E111" s="22"/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</row>
    <row r="112" spans="1:14" x14ac:dyDescent="0.25">
      <c r="A112" s="13"/>
      <c r="B112" s="22" t="s">
        <v>114</v>
      </c>
      <c r="C112" s="22"/>
      <c r="D112" s="22"/>
      <c r="E112" s="22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</row>
    <row r="113" spans="1:14" x14ac:dyDescent="0.25">
      <c r="A113" s="32" t="s">
        <v>115</v>
      </c>
      <c r="B113" s="33" t="s">
        <v>116</v>
      </c>
      <c r="C113" s="22"/>
      <c r="D113" s="22"/>
      <c r="E113" s="22"/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1:14" x14ac:dyDescent="0.25">
      <c r="A114" s="13"/>
      <c r="B114" s="37" t="s">
        <v>117</v>
      </c>
      <c r="C114" s="22"/>
      <c r="D114" s="22"/>
      <c r="E114" s="22"/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</row>
    <row r="115" spans="1:14" x14ac:dyDescent="0.25">
      <c r="A115" s="13"/>
      <c r="B115" s="37" t="s">
        <v>118</v>
      </c>
      <c r="C115" s="22"/>
      <c r="D115" s="22"/>
      <c r="E115" s="22"/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x14ac:dyDescent="0.25">
      <c r="A116" s="13"/>
      <c r="B116" s="33" t="s">
        <v>119</v>
      </c>
      <c r="C116" s="22"/>
      <c r="D116" s="22"/>
      <c r="E116" s="22"/>
      <c r="F116" s="12">
        <f>+F112+F111+F110+F109+F107+F106</f>
        <v>0</v>
      </c>
      <c r="G116" s="12">
        <f t="shared" ref="G116:M116" si="11">+G112+G111+G110+G109+G107+G106</f>
        <v>0</v>
      </c>
      <c r="H116" s="12">
        <f t="shared" si="11"/>
        <v>0</v>
      </c>
      <c r="I116" s="12">
        <f t="shared" si="11"/>
        <v>0</v>
      </c>
      <c r="J116" s="12">
        <f t="shared" si="11"/>
        <v>0</v>
      </c>
      <c r="K116" s="12">
        <f t="shared" si="11"/>
        <v>0</v>
      </c>
      <c r="L116" s="12">
        <f t="shared" si="11"/>
        <v>0</v>
      </c>
      <c r="M116" s="12">
        <f t="shared" si="11"/>
        <v>0</v>
      </c>
      <c r="N116" s="12">
        <f>+N112+N111+N110+N109+N107+N106</f>
        <v>0</v>
      </c>
    </row>
    <row r="117" spans="1:14" x14ac:dyDescent="0.25">
      <c r="A117" s="13"/>
      <c r="B117" s="33"/>
      <c r="C117" s="22"/>
      <c r="D117" s="22"/>
      <c r="E117" s="22"/>
      <c r="F117" s="12"/>
      <c r="G117" s="12"/>
      <c r="H117" s="12"/>
      <c r="I117" s="12"/>
      <c r="J117" s="12"/>
      <c r="K117" s="12"/>
      <c r="L117" s="12"/>
      <c r="M117" s="12"/>
      <c r="N117" s="12"/>
    </row>
    <row r="119" spans="1:14" ht="15.75" thickBot="1" x14ac:dyDescent="0.3">
      <c r="A119" s="22"/>
      <c r="B119" s="33" t="s">
        <v>120</v>
      </c>
      <c r="C119" s="22"/>
      <c r="D119" s="22"/>
      <c r="E119" s="22"/>
      <c r="F119" s="35">
        <f t="shared" ref="F119:G119" si="12">+F116+F102</f>
        <v>17780000.490000002</v>
      </c>
      <c r="G119" s="35">
        <f t="shared" si="12"/>
        <v>19866732.190000001</v>
      </c>
      <c r="H119" s="35">
        <f>+H116+H102-H104</f>
        <v>28213058.659999996</v>
      </c>
      <c r="I119" s="35">
        <f>+I116+I102-I104</f>
        <v>24984925.199999999</v>
      </c>
      <c r="J119" s="35">
        <f>+J102+J104</f>
        <v>20756236.170000002</v>
      </c>
      <c r="K119" s="35">
        <f>+K102+K104</f>
        <v>42594786.32</v>
      </c>
      <c r="L119" s="35">
        <f>+L102+L104</f>
        <v>27529792.299999997</v>
      </c>
      <c r="M119" s="35">
        <f>+M102+M104</f>
        <v>25358423.359999999</v>
      </c>
      <c r="N119" s="35">
        <f>+N102+N104</f>
        <v>207519913.92999998</v>
      </c>
    </row>
    <row r="120" spans="1:14" ht="15.75" thickTop="1" x14ac:dyDescent="0.25">
      <c r="A120" s="22"/>
      <c r="B120" s="33"/>
      <c r="C120" s="22"/>
      <c r="D120" s="22"/>
      <c r="E120" s="2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x14ac:dyDescent="0.25">
      <c r="A121" s="22"/>
      <c r="B121" s="33"/>
      <c r="C121" s="22"/>
      <c r="D121" s="22"/>
      <c r="E121" s="2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x14ac:dyDescent="0.25">
      <c r="A122" s="22"/>
      <c r="B122" s="33"/>
      <c r="C122" s="22"/>
      <c r="D122" s="22"/>
      <c r="E122" s="22"/>
      <c r="F122" s="12" t="s">
        <v>121</v>
      </c>
      <c r="G122" s="12"/>
      <c r="H122" s="12"/>
      <c r="I122" s="12"/>
    </row>
    <row r="123" spans="1:14" x14ac:dyDescent="0.25">
      <c r="A123" s="49" t="s">
        <v>122</v>
      </c>
      <c r="B123" s="49"/>
      <c r="C123" s="49"/>
      <c r="D123" s="49"/>
      <c r="E123" s="49"/>
      <c r="F123" s="49"/>
      <c r="G123" s="39"/>
      <c r="H123" s="49" t="s">
        <v>123</v>
      </c>
      <c r="I123" s="49"/>
      <c r="J123" s="49"/>
      <c r="K123" s="49"/>
    </row>
    <row r="124" spans="1:14" x14ac:dyDescent="0.25">
      <c r="A124" s="40"/>
      <c r="B124" s="41"/>
      <c r="C124" s="41"/>
      <c r="D124" s="1"/>
      <c r="E124" s="1"/>
      <c r="F124" s="41"/>
      <c r="G124" s="41"/>
      <c r="H124" s="42"/>
      <c r="I124" s="42"/>
      <c r="J124" s="42"/>
    </row>
    <row r="125" spans="1:14" x14ac:dyDescent="0.25">
      <c r="A125" s="41"/>
      <c r="B125" s="41"/>
      <c r="C125" s="41"/>
      <c r="D125" s="1"/>
      <c r="E125" s="1"/>
      <c r="F125" s="41"/>
      <c r="G125" s="41"/>
      <c r="H125" s="42"/>
      <c r="I125" s="42"/>
    </row>
    <row r="126" spans="1:14" x14ac:dyDescent="0.25">
      <c r="A126" s="50" t="s">
        <v>124</v>
      </c>
      <c r="B126" s="50"/>
      <c r="C126" s="50"/>
      <c r="D126" s="50"/>
      <c r="E126" s="50"/>
      <c r="F126" s="50"/>
      <c r="G126" s="43"/>
      <c r="H126" s="51" t="s">
        <v>125</v>
      </c>
      <c r="I126" s="51"/>
      <c r="J126" s="51"/>
      <c r="K126" s="51"/>
    </row>
    <row r="127" spans="1:14" x14ac:dyDescent="0.25">
      <c r="A127" s="45" t="s">
        <v>126</v>
      </c>
      <c r="B127" s="45"/>
      <c r="C127" s="45"/>
      <c r="D127" s="45"/>
      <c r="E127" s="45"/>
      <c r="F127" s="45"/>
      <c r="G127" s="44"/>
      <c r="H127" s="45" t="s">
        <v>127</v>
      </c>
      <c r="I127" s="45"/>
      <c r="J127" s="45"/>
      <c r="K127" s="45"/>
    </row>
  </sheetData>
  <mergeCells count="9">
    <mergeCell ref="A127:F127"/>
    <mergeCell ref="H127:K127"/>
    <mergeCell ref="A14:N14"/>
    <mergeCell ref="A15:N15"/>
    <mergeCell ref="B48:E48"/>
    <mergeCell ref="A123:F123"/>
    <mergeCell ref="H123:K123"/>
    <mergeCell ref="A126:F126"/>
    <mergeCell ref="H126:K126"/>
  </mergeCells>
  <conditionalFormatting sqref="A16:N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 Y EGRESO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2023-09-07T15:42:50Z</dcterms:modified>
</cp:coreProperties>
</file>