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ownloads\"/>
    </mc:Choice>
  </mc:AlternateContent>
  <bookViews>
    <workbookView xWindow="0" yWindow="0" windowWidth="28800" windowHeight="12210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13" i="1"/>
  <c r="E14" i="1"/>
  <c r="L12" i="2" l="1"/>
  <c r="N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D72" i="3"/>
  <c r="D73" i="3"/>
  <c r="D74" i="3"/>
  <c r="D75" i="3"/>
  <c r="D76" i="3"/>
  <c r="D77" i="3"/>
  <c r="D78" i="3"/>
  <c r="D79" i="3"/>
  <c r="D80" i="3"/>
  <c r="D81" i="3"/>
  <c r="D82" i="3"/>
  <c r="D83" i="3"/>
  <c r="E12" i="2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E72" i="1" s="1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M63" i="3" s="1"/>
  <c r="P64" i="2"/>
  <c r="N63" i="3" s="1"/>
  <c r="Q64" i="2"/>
  <c r="O63" i="3" s="1"/>
  <c r="E54" i="2"/>
  <c r="E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E47" i="1" s="1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E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72" i="1" s="1"/>
  <c r="D69" i="2"/>
  <c r="D69" i="1" s="1"/>
  <c r="D64" i="2"/>
  <c r="D64" i="1" s="1"/>
  <c r="D54" i="2"/>
  <c r="D54" i="1" s="1"/>
  <c r="D47" i="2"/>
  <c r="D47" i="1" s="1"/>
  <c r="D38" i="2"/>
  <c r="D38" i="1" s="1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H12" i="2"/>
  <c r="I12" i="2"/>
  <c r="J12" i="2"/>
  <c r="K12" i="2"/>
  <c r="M12" i="2"/>
  <c r="N12" i="2"/>
  <c r="O12" i="2"/>
  <c r="P12" i="2"/>
  <c r="Q12" i="2"/>
  <c r="D12" i="2"/>
  <c r="D12" i="1" s="1"/>
  <c r="P38" i="3" l="1"/>
  <c r="P65" i="3"/>
  <c r="P79" i="3"/>
  <c r="P51" i="3"/>
  <c r="N85" i="2"/>
  <c r="M85" i="2"/>
  <c r="P67" i="3"/>
  <c r="P26" i="3"/>
  <c r="P13" i="3"/>
  <c r="P80" i="3"/>
  <c r="P66" i="3"/>
  <c r="P52" i="3"/>
  <c r="P39" i="3"/>
  <c r="P25" i="3"/>
  <c r="P64" i="3"/>
  <c r="P14" i="3"/>
  <c r="P28" i="3"/>
  <c r="P55" i="3"/>
  <c r="P36" i="3"/>
  <c r="P23" i="3"/>
  <c r="P12" i="3"/>
  <c r="K85" i="2"/>
  <c r="P22" i="3"/>
  <c r="L85" i="2"/>
  <c r="J85" i="2"/>
  <c r="I85" i="2"/>
  <c r="P75" i="3"/>
  <c r="P61" i="3"/>
  <c r="P48" i="3"/>
  <c r="P21" i="3"/>
  <c r="P46" i="3"/>
  <c r="P76" i="3"/>
  <c r="H85" i="2"/>
  <c r="P60" i="3"/>
  <c r="P47" i="3"/>
  <c r="P33" i="3"/>
  <c r="G85" i="2"/>
  <c r="F85" i="2"/>
  <c r="E85" i="2"/>
  <c r="P72" i="3"/>
  <c r="R38" i="2"/>
  <c r="Q85" i="2"/>
  <c r="R72" i="2"/>
  <c r="P83" i="3"/>
  <c r="P43" i="3"/>
  <c r="P30" i="3"/>
  <c r="P16" i="3"/>
  <c r="R64" i="2"/>
  <c r="P85" i="2"/>
  <c r="P70" i="3"/>
  <c r="P56" i="3"/>
  <c r="P42" i="3"/>
  <c r="P29" i="3"/>
  <c r="P15" i="3"/>
  <c r="P35" i="3"/>
  <c r="O85" i="2"/>
  <c r="P53" i="3"/>
  <c r="D18" i="1"/>
  <c r="D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E12" i="1"/>
  <c r="E85" i="1" s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P84" i="3" s="1"/>
  <c r="D84" i="3"/>
</calcChain>
</file>

<file path=xl/sharedStrings.xml><?xml version="1.0" encoding="utf-8"?>
<sst xmlns="http://schemas.openxmlformats.org/spreadsheetml/2006/main" count="287" uniqueCount="105">
  <si>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</si>
  <si>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</si>
  <si>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</si>
  <si>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</si>
  <si>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</si>
  <si>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</si>
  <si>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</si>
  <si>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</si>
  <si>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</si>
  <si>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</si>
  <si>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</si>
  <si>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</si>
  <si>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</si>
  <si>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</si>
  <si>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</si>
  <si>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</si>
  <si>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</si>
  <si>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</si>
  <si>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</si>
  <si>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</si>
  <si>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</si>
  <si>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</si>
  <si>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</si>
  <si>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</si>
  <si>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</si>
  <si>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</si>
  <si>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</si>
  <si>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</si>
  <si>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</si>
  <si>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</si>
  <si>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</si>
  <si>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</si>
  <si>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</si>
  <si>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</si>
  <si>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</si>
  <si>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</si>
  <si>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</si>
  <si>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</si>
  <si>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</si>
  <si>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</si>
  <si>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</si>
  <si>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</si>
  <si>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</si>
  <si>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</si>
  <si>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</si>
  <si>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</si>
  <si>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</si>
  <si>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</si>
  <si>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</si>
  <si>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</si>
  <si>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</si>
  <si>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</si>
  <si>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</si>
  <si>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</si>
  <si>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</si>
  <si>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</si>
  <si>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</si>
  <si>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</si>
  <si>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</si>
  <si>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</si>
  <si>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</si>
  <si>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</si>
  <si>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</si>
  <si>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</si>
  <si>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</si>
  <si>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</si>
  <si>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</si>
  <si>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</si>
  <si>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</si>
  <si>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</si>
  <si>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</si>
  <si>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</si>
  <si>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</si>
  <si>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</si>
  <si>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</si>
  <si>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</si>
  <si>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</si>
  <si>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</si>
  <si>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</si>
  <si>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</si>
  <si>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</si>
  <si>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</si>
  <si>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</si>
  <si>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</si>
  <si>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</si>
  <si>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</si>
  <si>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</si>
  <si>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</si>
  <si>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</si>
  <si>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</si>
  <si>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</si>
  <si>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</si>
  <si>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</si>
  <si>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</si>
  <si>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</si>
  <si>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</si>
  <si>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</si>
  <si>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</si>
  <si>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</si>
  <si>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</si>
  <si>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Encargada División de Presupuesto</t>
  </si>
  <si>
    <t>Analista de Presupuesto.</t>
  </si>
  <si>
    <t>Año 2022</t>
  </si>
  <si>
    <t xml:space="preserve">Preparado Por: Luis Quiñones </t>
  </si>
  <si>
    <t>Licda. Iriana Nicol Jiménez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</si>
</sst>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5705475</xdr:colOff>
      <xdr:row>76</xdr:row>
      <xdr:rowOff>38100</xdr:rowOff>
    </xdr:from>
    <xdr:to>
      <xdr:col>3</xdr:col>
      <xdr:colOff>36804</xdr:colOff>
      <xdr:row>83</xdr:row>
      <xdr:rowOff>67856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14897100"/>
          <a:ext cx="1389354" cy="136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12672</xdr:rowOff>
    </xdr:from>
    <xdr:to>
      <xdr:col>13</xdr:col>
      <xdr:colOff>228600</xdr:colOff>
      <xdr:row>4</xdr:row>
      <xdr:rowOff>157349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0350" y="12672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3</xdr:col>
      <xdr:colOff>85725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86</xdr:row>
      <xdr:rowOff>66675</xdr:rowOff>
    </xdr:from>
    <xdr:to>
      <xdr:col>2</xdr:col>
      <xdr:colOff>1760829</xdr:colOff>
      <xdr:row>94</xdr:row>
      <xdr:rowOff>10706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95475" y="16859250"/>
          <a:ext cx="1389354" cy="1363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11</xdr:col>
      <xdr:colOff>299357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0464" y="264371"/>
          <a:ext cx="1510393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3592285</xdr:colOff>
      <xdr:row>1</xdr:row>
      <xdr:rowOff>163607</xdr:rowOff>
    </xdr:from>
    <xdr:to>
      <xdr:col>3</xdr:col>
      <xdr:colOff>721177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9" y="354107"/>
          <a:ext cx="210910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A76" workbookViewId="0">
      <selection activeCell="C78" sqref="C78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38" t="s">
        <v>98</v>
      </c>
      <c r="D4" s="39"/>
      <c r="E4" s="39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47" t="s">
        <v>102</v>
      </c>
      <c r="D5" s="48"/>
      <c r="E5" s="48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2" t="s">
        <v>76</v>
      </c>
      <c r="D6" s="43"/>
      <c r="E6" s="43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2" t="s">
        <v>77</v>
      </c>
      <c r="D7" s="43"/>
      <c r="E7" s="4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7"/>
    </row>
    <row r="10" spans="2:16" ht="23.25" customHeight="1" x14ac:dyDescent="0.25">
      <c r="C10" s="44"/>
      <c r="D10" s="46"/>
      <c r="E10" s="4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223703082</v>
      </c>
      <c r="E12" s="4">
        <f>'P2 Presupuesto Aprobado-Ejec '!E12</f>
        <v>21054536</v>
      </c>
      <c r="F12" s="7"/>
    </row>
    <row r="13" spans="2:16" x14ac:dyDescent="0.25">
      <c r="C13" s="5" t="s">
        <v>2</v>
      </c>
      <c r="D13" s="4">
        <f>'P2 Presupuesto Aprobado-Ejec '!D13</f>
        <v>172058083</v>
      </c>
      <c r="E13" s="4">
        <f>'P2 Presupuesto Aprobado-Ejec '!E13</f>
        <v>30953149</v>
      </c>
      <c r="F13" s="7"/>
    </row>
    <row r="14" spans="2:16" x14ac:dyDescent="0.25">
      <c r="C14" s="5" t="s">
        <v>3</v>
      </c>
      <c r="D14" s="4">
        <f>'P2 Presupuesto Aprobado-Ejec '!D14</f>
        <v>27997706</v>
      </c>
      <c r="E14" s="4">
        <f>'P2 Presupuesto Aprobado-Ejec '!E14</f>
        <v>-12690561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23647293</v>
      </c>
      <c r="E17" s="4">
        <f>'P2 Presupuesto Aprobado-Ejec '!E17</f>
        <v>2791948</v>
      </c>
      <c r="F17" s="7"/>
    </row>
    <row r="18" spans="3:6" x14ac:dyDescent="0.25">
      <c r="C18" s="3" t="s">
        <v>7</v>
      </c>
      <c r="D18" s="4">
        <f>'P2 Presupuesto Aprobado-Ejec '!D18</f>
        <v>38922924</v>
      </c>
      <c r="E18" s="4">
        <f>'P2 Presupuesto Aprobado-Ejec '!E18</f>
        <v>-1095410</v>
      </c>
      <c r="F18" s="7"/>
    </row>
    <row r="19" spans="3:6" x14ac:dyDescent="0.25">
      <c r="C19" s="5" t="s">
        <v>8</v>
      </c>
      <c r="D19" s="4">
        <f>'P2 Presupuesto Aprobado-Ejec '!D19</f>
        <v>5708432</v>
      </c>
      <c r="E19" s="4">
        <f>'P2 Presupuesto Aprobado-Ejec '!E19</f>
        <v>0</v>
      </c>
      <c r="F19" s="7"/>
    </row>
    <row r="20" spans="3:6" x14ac:dyDescent="0.25">
      <c r="C20" s="5" t="s">
        <v>9</v>
      </c>
      <c r="D20" s="4">
        <f>'P2 Presupuesto Aprobado-Ejec '!D20</f>
        <v>1500000</v>
      </c>
      <c r="E20" s="4">
        <f>'P2 Presupuesto Aprobado-Ejec '!E20</f>
        <v>300000</v>
      </c>
      <c r="F20" s="7"/>
    </row>
    <row r="21" spans="3:6" x14ac:dyDescent="0.25">
      <c r="C21" s="5" t="s">
        <v>10</v>
      </c>
      <c r="D21" s="4">
        <f>'P2 Presupuesto Aprobado-Ejec '!D21</f>
        <v>1000000</v>
      </c>
      <c r="E21" s="4">
        <f>'P2 Presupuesto Aprobado-Ejec '!E21</f>
        <v>0</v>
      </c>
      <c r="F21" s="7"/>
    </row>
    <row r="22" spans="3:6" x14ac:dyDescent="0.25">
      <c r="C22" s="5" t="s">
        <v>11</v>
      </c>
      <c r="D22" s="4">
        <f>'P2 Presupuesto Aprobado-Ejec '!D22</f>
        <v>400000</v>
      </c>
      <c r="E22" s="4">
        <f>'P2 Presupuesto Aprobado-Ejec '!E22</f>
        <v>-314335</v>
      </c>
      <c r="F22" s="7"/>
    </row>
    <row r="23" spans="3:6" x14ac:dyDescent="0.25">
      <c r="C23" s="5" t="s">
        <v>12</v>
      </c>
      <c r="D23" s="4">
        <f>'P2 Presupuesto Aprobado-Ejec '!D23</f>
        <v>16920000</v>
      </c>
      <c r="E23" s="4">
        <f>'P2 Presupuesto Aprobado-Ejec '!E23</f>
        <v>-2351220</v>
      </c>
    </row>
    <row r="24" spans="3:6" x14ac:dyDescent="0.25">
      <c r="C24" s="5" t="s">
        <v>13</v>
      </c>
      <c r="D24" s="4">
        <f>'P2 Presupuesto Aprobado-Ejec '!D24</f>
        <v>4456992</v>
      </c>
      <c r="E24" s="4">
        <f>'P2 Presupuesto Aprobado-Ejec '!E24</f>
        <v>-2016472</v>
      </c>
    </row>
    <row r="25" spans="3:6" x14ac:dyDescent="0.25">
      <c r="C25" s="5" t="s">
        <v>14</v>
      </c>
      <c r="D25" s="4">
        <f>'P2 Presupuesto Aprobado-Ejec '!D25</f>
        <v>2875000</v>
      </c>
      <c r="E25" s="4">
        <f>'P2 Presupuesto Aprobado-Ejec '!E25</f>
        <v>-558445</v>
      </c>
    </row>
    <row r="26" spans="3:6" x14ac:dyDescent="0.25">
      <c r="C26" s="5" t="s">
        <v>15</v>
      </c>
      <c r="D26" s="4">
        <f>'P2 Presupuesto Aprobado-Ejec '!D26</f>
        <v>4620000</v>
      </c>
      <c r="E26" s="4">
        <f>'P2 Presupuesto Aprobado-Ejec '!E26</f>
        <v>-224938</v>
      </c>
    </row>
    <row r="27" spans="3:6" x14ac:dyDescent="0.25">
      <c r="C27" s="5" t="s">
        <v>16</v>
      </c>
      <c r="D27" s="4">
        <f>'P2 Presupuesto Aprobado-Ejec '!D27</f>
        <v>1442500</v>
      </c>
      <c r="E27" s="4">
        <f>'P2 Presupuesto Aprobado-Ejec '!E27</f>
        <v>4070000</v>
      </c>
    </row>
    <row r="28" spans="3:6" x14ac:dyDescent="0.25">
      <c r="C28" s="3" t="s">
        <v>17</v>
      </c>
      <c r="D28" s="4">
        <f>'P2 Presupuesto Aprobado-Ejec '!D28</f>
        <v>74823869</v>
      </c>
      <c r="E28" s="4">
        <f>'P2 Presupuesto Aprobado-Ejec '!E28</f>
        <v>-8687852</v>
      </c>
    </row>
    <row r="29" spans="3:6" x14ac:dyDescent="0.25">
      <c r="C29" s="5" t="s">
        <v>18</v>
      </c>
      <c r="D29" s="4">
        <f>'P2 Presupuesto Aprobado-Ejec '!D29</f>
        <v>10775500</v>
      </c>
      <c r="E29" s="4">
        <f>'P2 Presupuesto Aprobado-Ejec '!E29</f>
        <v>-813000</v>
      </c>
    </row>
    <row r="30" spans="3:6" x14ac:dyDescent="0.25">
      <c r="C30" s="5" t="s">
        <v>19</v>
      </c>
      <c r="D30" s="4">
        <f>'P2 Presupuesto Aprobado-Ejec '!D30</f>
        <v>3975000</v>
      </c>
      <c r="E30" s="4">
        <f>'P2 Presupuesto Aprobado-Ejec '!E30</f>
        <v>-2940000</v>
      </c>
    </row>
    <row r="31" spans="3:6" x14ac:dyDescent="0.25">
      <c r="C31" s="5" t="s">
        <v>20</v>
      </c>
      <c r="D31" s="4">
        <f>'P2 Presupuesto Aprobado-Ejec '!D31</f>
        <v>477200</v>
      </c>
      <c r="E31" s="4">
        <f>'P2 Presupuesto Aprobado-Ejec '!E31</f>
        <v>2050000</v>
      </c>
    </row>
    <row r="32" spans="3:6" x14ac:dyDescent="0.25">
      <c r="C32" s="5" t="s">
        <v>21</v>
      </c>
      <c r="D32" s="4">
        <f>'P2 Presupuesto Aprobado-Ejec '!D32</f>
        <v>0</v>
      </c>
      <c r="E32" s="4">
        <f>'P2 Presupuesto Aprobado-Ejec '!E32</f>
        <v>65000</v>
      </c>
    </row>
    <row r="33" spans="3:5" x14ac:dyDescent="0.25">
      <c r="C33" s="5" t="s">
        <v>22</v>
      </c>
      <c r="D33" s="4">
        <f>'P2 Presupuesto Aprobado-Ejec '!D33</f>
        <v>10990000</v>
      </c>
      <c r="E33" s="4">
        <f>'P2 Presupuesto Aprobado-Ejec '!E33</f>
        <v>-1260000</v>
      </c>
    </row>
    <row r="34" spans="3:5" x14ac:dyDescent="0.25">
      <c r="C34" s="5" t="s">
        <v>23</v>
      </c>
      <c r="D34" s="4">
        <f>'P2 Presupuesto Aprobado-Ejec '!D34</f>
        <v>5050000</v>
      </c>
      <c r="E34" s="4">
        <f>'P2 Presupuesto Aprobado-Ejec '!E34</f>
        <v>-231000</v>
      </c>
    </row>
    <row r="35" spans="3:5" x14ac:dyDescent="0.25">
      <c r="C35" s="5" t="s">
        <v>24</v>
      </c>
      <c r="D35" s="4">
        <f>'P2 Presupuesto Aprobado-Ejec '!D35</f>
        <v>34584666</v>
      </c>
      <c r="E35" s="4">
        <f>'P2 Presupuesto Aprobado-Ejec '!E35</f>
        <v>-5150902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8971503</v>
      </c>
      <c r="E37" s="4">
        <f>'P2 Presupuesto Aprobado-Ejec '!E37</f>
        <v>-407950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26390000</v>
      </c>
      <c r="E54" s="4">
        <f>'P2 Presupuesto Aprobado-Ejec '!E54</f>
        <v>-1271274</v>
      </c>
    </row>
    <row r="55" spans="3:5" x14ac:dyDescent="0.25">
      <c r="C55" s="5" t="s">
        <v>44</v>
      </c>
      <c r="D55" s="4">
        <f>'P2 Presupuesto Aprobado-Ejec '!D55</f>
        <v>1520000</v>
      </c>
      <c r="E55" s="4">
        <f>'P2 Presupuesto Aprobado-Ejec '!E55</f>
        <v>2290726</v>
      </c>
    </row>
    <row r="56" spans="3:5" x14ac:dyDescent="0.25">
      <c r="C56" s="5" t="s">
        <v>45</v>
      </c>
      <c r="D56" s="4">
        <f>'P2 Presupuesto Aprobado-Ejec '!D56</f>
        <v>525000</v>
      </c>
      <c r="E56" s="4">
        <f>'P2 Presupuesto Aprobado-Ejec '!E56</f>
        <v>120000</v>
      </c>
    </row>
    <row r="57" spans="3:5" x14ac:dyDescent="0.25">
      <c r="C57" s="5" t="s">
        <v>46</v>
      </c>
      <c r="D57" s="4">
        <f>'P2 Presupuesto Aprobado-Ejec '!D57</f>
        <v>0</v>
      </c>
      <c r="E57" s="4">
        <f>'P2 Presupuesto Aprobado-Ejec '!E57</f>
        <v>151000</v>
      </c>
    </row>
    <row r="58" spans="3:5" x14ac:dyDescent="0.25">
      <c r="C58" s="5" t="s">
        <v>47</v>
      </c>
      <c r="D58" s="4">
        <f>'P2 Presupuesto Aprobado-Ejec '!D58</f>
        <v>21025000</v>
      </c>
      <c r="E58" s="4">
        <f>'P2 Presupuesto Aprobado-Ejec '!E58</f>
        <v>-6825000</v>
      </c>
    </row>
    <row r="59" spans="3:5" x14ac:dyDescent="0.25">
      <c r="C59" s="5" t="s">
        <v>48</v>
      </c>
      <c r="D59" s="4">
        <f>'P2 Presupuesto Aprobado-Ejec '!D59</f>
        <v>2820000</v>
      </c>
      <c r="E59" s="4">
        <f>'P2 Presupuesto Aprobado-Ejec '!E59</f>
        <v>298169.95</v>
      </c>
    </row>
    <row r="60" spans="3:5" x14ac:dyDescent="0.25">
      <c r="C60" s="5" t="s">
        <v>49</v>
      </c>
      <c r="D60" s="4">
        <f>'P2 Presupuesto Aprobado-Ejec '!D60</f>
        <v>0</v>
      </c>
      <c r="E60" s="4">
        <f>'P2 Presupuesto Aprobado-Ejec '!E60</f>
        <v>3043830.05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400000</v>
      </c>
      <c r="E62" s="4">
        <f>'P2 Presupuesto Aprobado-Ejec '!E62</f>
        <v>-400000</v>
      </c>
    </row>
    <row r="63" spans="3:5" x14ac:dyDescent="0.25">
      <c r="C63" s="5" t="s">
        <v>52</v>
      </c>
      <c r="D63" s="4">
        <f>'P2 Presupuesto Aprobado-Ejec '!D63</f>
        <v>100000</v>
      </c>
      <c r="E63" s="4">
        <f>'P2 Presupuesto Aprobado-Ejec '!E63</f>
        <v>50000</v>
      </c>
    </row>
    <row r="64" spans="3:5" x14ac:dyDescent="0.25">
      <c r="C64" s="3" t="s">
        <v>53</v>
      </c>
      <c r="D64" s="4">
        <f>'P2 Presupuesto Aprobado-Ejec '!D64</f>
        <v>10000000</v>
      </c>
      <c r="E64" s="4">
        <f>'P2 Presupuesto Aprobado-Ejec '!E64</f>
        <v>-10000000</v>
      </c>
    </row>
    <row r="65" spans="3:5" x14ac:dyDescent="0.25">
      <c r="C65" s="5" t="s">
        <v>54</v>
      </c>
      <c r="D65" s="4">
        <f>'P2 Presupuesto Aprobado-Ejec '!D65</f>
        <v>10000000</v>
      </c>
      <c r="E65" s="4">
        <f>'P2 Presupuesto Aprobado-Ejec '!E65</f>
        <v>-10000000</v>
      </c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0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23" t="s">
        <v>96</v>
      </c>
      <c r="D92" s="31"/>
    </row>
    <row r="93" spans="3:5" ht="45.75" thickBot="1" x14ac:dyDescent="0.3">
      <c r="C93" s="24" t="s">
        <v>97</v>
      </c>
      <c r="D93" s="3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101"/>
  <sheetViews>
    <sheetView topLeftCell="C70" zoomScaleNormal="100" workbookViewId="0">
      <pane xSplit="1" topLeftCell="D1" activePane="topRight" state="frozen"/>
      <selection activeCell="C1" sqref="C1"/>
      <selection pane="topRight" activeCell="C90" sqref="C90"/>
    </sheetView>
  </sheetViews>
  <sheetFormatPr baseColWidth="10" defaultColWidth="11.42578125" defaultRowHeight="15" x14ac:dyDescent="0.25"/>
  <cols>
    <col min="3" max="3" width="83.28515625" customWidth="1"/>
    <col min="4" max="4" width="17.5703125" customWidth="1"/>
    <col min="5" max="5" width="16.7109375" customWidth="1"/>
    <col min="6" max="6" width="15.140625" customWidth="1"/>
    <col min="7" max="7" width="15.7109375" customWidth="1"/>
    <col min="8" max="8" width="18.85546875" customWidth="1"/>
    <col min="9" max="9" width="14.7109375" customWidth="1"/>
    <col min="10" max="10" width="15.5703125" customWidth="1"/>
    <col min="11" max="12" width="12.7109375" customWidth="1"/>
    <col min="13" max="13" width="14.7109375" customWidth="1"/>
    <col min="14" max="15" width="12.7109375" customWidth="1"/>
    <col min="16" max="16" width="12.7109375" bestFit="1" customWidth="1"/>
    <col min="17" max="17" width="14" customWidth="1"/>
    <col min="18" max="18" width="21.140625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44"/>
      <c r="D10" s="46"/>
      <c r="E10" s="4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25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25">
      <c r="C12" s="3" t="s">
        <v>1</v>
      </c>
      <c r="D12" s="27">
        <f>SUM(D13,D14,D15,D16,D17)</f>
        <v>223703082</v>
      </c>
      <c r="E12" s="27">
        <f t="shared" ref="E12:Q12" si="0">SUM(E13,E14,E15,E16,E17)</f>
        <v>21054536</v>
      </c>
      <c r="F12" s="27">
        <f t="shared" si="0"/>
        <v>16873261.949999999</v>
      </c>
      <c r="G12" s="27">
        <f t="shared" si="0"/>
        <v>16663904.67</v>
      </c>
      <c r="H12" s="27">
        <f>SUM(H13,H14,H15,H16,H17)</f>
        <v>20131792.469999999</v>
      </c>
      <c r="I12" s="27">
        <f t="shared" si="0"/>
        <v>18610111.380000003</v>
      </c>
      <c r="J12" s="27">
        <f t="shared" si="0"/>
        <v>17033200.670000002</v>
      </c>
      <c r="K12" s="27">
        <f t="shared" si="0"/>
        <v>16980991.719999999</v>
      </c>
      <c r="L12" s="27">
        <f t="shared" si="0"/>
        <v>20108643.950000003</v>
      </c>
      <c r="M12" s="27">
        <f t="shared" si="0"/>
        <v>16576830.039999999</v>
      </c>
      <c r="N12" s="27">
        <f t="shared" si="0"/>
        <v>22698536.370000001</v>
      </c>
      <c r="O12" s="27">
        <f t="shared" si="0"/>
        <v>29043882.609999999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194721155.82999998</v>
      </c>
    </row>
    <row r="13" spans="3:19" x14ac:dyDescent="0.25">
      <c r="C13" s="5" t="s">
        <v>2</v>
      </c>
      <c r="D13" s="28">
        <v>172058083</v>
      </c>
      <c r="E13" s="28">
        <v>30953149</v>
      </c>
      <c r="F13" s="29">
        <v>14469812.35</v>
      </c>
      <c r="G13" s="28">
        <v>14293673.9</v>
      </c>
      <c r="H13" s="28">
        <v>17716424.699999999</v>
      </c>
      <c r="I13" s="28">
        <v>16196677.710000001</v>
      </c>
      <c r="J13" s="28">
        <v>14635673.9</v>
      </c>
      <c r="K13" s="28">
        <v>14607365.880000001</v>
      </c>
      <c r="L13" s="28">
        <v>17750665.190000001</v>
      </c>
      <c r="M13" s="28">
        <v>14214469.49</v>
      </c>
      <c r="N13" s="28">
        <v>20338454.52</v>
      </c>
      <c r="O13" s="28">
        <v>14497979.390000001</v>
      </c>
      <c r="P13" s="28"/>
      <c r="Q13" s="28"/>
      <c r="R13" s="26">
        <f>SUM(F13,G13,H13,I13,J13,K13,L13,M13,N13,O13,P13,Q13)</f>
        <v>158721197.02999997</v>
      </c>
    </row>
    <row r="14" spans="3:19" x14ac:dyDescent="0.25">
      <c r="C14" s="5" t="s">
        <v>3</v>
      </c>
      <c r="D14" s="28">
        <v>27997706</v>
      </c>
      <c r="E14" s="28">
        <v>-12690561</v>
      </c>
      <c r="F14" s="28">
        <v>185000</v>
      </c>
      <c r="G14" s="30">
        <v>179000</v>
      </c>
      <c r="H14" s="28">
        <v>179000</v>
      </c>
      <c r="I14" s="28">
        <v>179000</v>
      </c>
      <c r="J14" s="28">
        <v>154000</v>
      </c>
      <c r="K14" s="28">
        <v>169000</v>
      </c>
      <c r="L14" s="28">
        <v>184000</v>
      </c>
      <c r="M14" s="28">
        <v>184000</v>
      </c>
      <c r="N14" s="28">
        <v>184000</v>
      </c>
      <c r="O14" s="28">
        <v>12351842.970000001</v>
      </c>
      <c r="P14" s="28"/>
      <c r="Q14" s="28"/>
      <c r="R14" s="26">
        <f t="shared" si="1"/>
        <v>13948842.970000001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25">
      <c r="C17" s="5" t="s">
        <v>6</v>
      </c>
      <c r="D17" s="28">
        <v>23647293</v>
      </c>
      <c r="E17" s="28">
        <v>2791948</v>
      </c>
      <c r="F17" s="28">
        <v>2218449.6</v>
      </c>
      <c r="G17" s="28">
        <v>2191230.77</v>
      </c>
      <c r="H17" s="28">
        <v>2236367.77</v>
      </c>
      <c r="I17" s="28">
        <v>2234433.67</v>
      </c>
      <c r="J17" s="28">
        <v>2243526.77</v>
      </c>
      <c r="K17" s="28">
        <v>2204625.84</v>
      </c>
      <c r="L17" s="28">
        <v>2173978.7599999998</v>
      </c>
      <c r="M17" s="28">
        <v>2178360.5499999998</v>
      </c>
      <c r="N17" s="28">
        <v>2176081.85</v>
      </c>
      <c r="O17" s="28">
        <v>2194060.25</v>
      </c>
      <c r="P17" s="28"/>
      <c r="Q17" s="28"/>
      <c r="R17" s="26">
        <f t="shared" si="1"/>
        <v>22051115.830000002</v>
      </c>
    </row>
    <row r="18" spans="3:18" x14ac:dyDescent="0.25">
      <c r="C18" s="3" t="s">
        <v>7</v>
      </c>
      <c r="D18" s="27">
        <f>SUM(D19,D20,D21,D22,D23,D24,D25,D26,D27)</f>
        <v>38922924</v>
      </c>
      <c r="E18" s="27">
        <f>+E19+E20+E21+E22+E23+E24+E25+E26+E27</f>
        <v>-1095410</v>
      </c>
      <c r="F18" s="27">
        <f t="shared" ref="E18:Q18" si="2">SUM(F19,F20,F21,F22,F23,F24,F25,F26,F27)</f>
        <v>1587510.1099999999</v>
      </c>
      <c r="G18" s="27">
        <f t="shared" si="2"/>
        <v>1998580.32</v>
      </c>
      <c r="H18" s="27">
        <f t="shared" si="2"/>
        <v>2998758.6399999997</v>
      </c>
      <c r="I18" s="27">
        <f t="shared" si="2"/>
        <v>2590274.11</v>
      </c>
      <c r="J18" s="27">
        <f t="shared" si="2"/>
        <v>2221846.86</v>
      </c>
      <c r="K18" s="27">
        <f t="shared" si="2"/>
        <v>3496066.08</v>
      </c>
      <c r="L18" s="27">
        <f t="shared" si="2"/>
        <v>1425741.71</v>
      </c>
      <c r="M18" s="27">
        <f t="shared" si="2"/>
        <v>2547390.1100000003</v>
      </c>
      <c r="N18" s="27">
        <f>SUM(N19,N20,N21,N22,N23,N24,N25,N26,N27)</f>
        <v>2911830.22</v>
      </c>
      <c r="O18" s="27">
        <f t="shared" si="2"/>
        <v>2627032.81</v>
      </c>
      <c r="P18" s="27">
        <f t="shared" si="2"/>
        <v>0</v>
      </c>
      <c r="Q18" s="27">
        <f t="shared" si="2"/>
        <v>0</v>
      </c>
      <c r="R18" s="26">
        <f t="shared" si="1"/>
        <v>24405030.969999995</v>
      </c>
    </row>
    <row r="19" spans="3:18" x14ac:dyDescent="0.25">
      <c r="C19" s="5" t="s">
        <v>8</v>
      </c>
      <c r="D19" s="28">
        <v>5708432</v>
      </c>
      <c r="E19" s="28"/>
      <c r="F19" s="28">
        <v>294894.03000000003</v>
      </c>
      <c r="G19" s="28">
        <v>728069.45</v>
      </c>
      <c r="H19" s="28">
        <v>401830.37</v>
      </c>
      <c r="I19" s="28">
        <v>204286.39</v>
      </c>
      <c r="J19" s="28">
        <v>739267.36</v>
      </c>
      <c r="K19" s="28">
        <v>513116.45</v>
      </c>
      <c r="L19" s="28">
        <v>16175.47</v>
      </c>
      <c r="M19" s="28">
        <v>1065011.8600000001</v>
      </c>
      <c r="N19" s="28">
        <v>14170</v>
      </c>
      <c r="O19" s="28">
        <v>722451.53</v>
      </c>
      <c r="P19" s="28"/>
      <c r="Q19" s="28"/>
      <c r="R19" s="26">
        <f t="shared" si="1"/>
        <v>4699272.9100000011</v>
      </c>
    </row>
    <row r="20" spans="3:18" x14ac:dyDescent="0.25">
      <c r="C20" s="5" t="s">
        <v>9</v>
      </c>
      <c r="D20" s="28">
        <v>1500000</v>
      </c>
      <c r="E20" s="28">
        <v>300000</v>
      </c>
      <c r="F20" s="28"/>
      <c r="G20" s="28"/>
      <c r="H20" s="28"/>
      <c r="I20" s="28"/>
      <c r="J20" s="28"/>
      <c r="K20" s="28">
        <v>75000</v>
      </c>
      <c r="L20" s="28">
        <v>169286.6</v>
      </c>
      <c r="M20" s="28">
        <v>12500</v>
      </c>
      <c r="N20" s="28">
        <v>12500</v>
      </c>
      <c r="O20" s="28">
        <v>133112.04999999999</v>
      </c>
      <c r="P20" s="28"/>
      <c r="Q20" s="28"/>
      <c r="R20" s="26">
        <f t="shared" si="1"/>
        <v>402398.64999999997</v>
      </c>
    </row>
    <row r="21" spans="3:18" x14ac:dyDescent="0.25">
      <c r="C21" s="5" t="s">
        <v>10</v>
      </c>
      <c r="D21" s="28">
        <v>1000000</v>
      </c>
      <c r="E21" s="28">
        <v>0</v>
      </c>
      <c r="F21" s="28"/>
      <c r="G21" s="28">
        <v>422180</v>
      </c>
      <c r="H21" s="28"/>
      <c r="I21" s="28"/>
      <c r="J21" s="28"/>
      <c r="K21" s="28">
        <v>138065.75</v>
      </c>
      <c r="L21" s="28"/>
      <c r="M21" s="28"/>
      <c r="N21" s="28"/>
      <c r="O21" s="28">
        <v>145485</v>
      </c>
      <c r="P21" s="28"/>
      <c r="Q21" s="28"/>
      <c r="R21" s="26">
        <f t="shared" si="1"/>
        <v>705730.75</v>
      </c>
    </row>
    <row r="22" spans="3:18" x14ac:dyDescent="0.25">
      <c r="C22" s="5" t="s">
        <v>11</v>
      </c>
      <c r="D22" s="28">
        <v>400000</v>
      </c>
      <c r="E22" s="28">
        <v>-314335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25">
      <c r="C23" s="5" t="s">
        <v>12</v>
      </c>
      <c r="D23" s="28">
        <v>16920000</v>
      </c>
      <c r="E23" s="28">
        <v>-2351220</v>
      </c>
      <c r="F23" s="28">
        <v>977496.1</v>
      </c>
      <c r="G23" s="28">
        <v>509996.09</v>
      </c>
      <c r="H23" s="28">
        <v>1699996.09</v>
      </c>
      <c r="I23" s="28">
        <v>507499.99</v>
      </c>
      <c r="J23" s="28">
        <v>1219992.19</v>
      </c>
      <c r="K23" s="28">
        <v>747496.09</v>
      </c>
      <c r="L23" s="28">
        <v>195000</v>
      </c>
      <c r="M23" s="28">
        <v>252696.1</v>
      </c>
      <c r="N23" s="28">
        <v>1397892.17</v>
      </c>
      <c r="O23" s="28">
        <v>603599.86</v>
      </c>
      <c r="P23" s="28"/>
      <c r="Q23" s="28"/>
      <c r="R23" s="26">
        <f t="shared" si="1"/>
        <v>8111664.6800000006</v>
      </c>
    </row>
    <row r="24" spans="3:18" x14ac:dyDescent="0.25">
      <c r="C24" s="5" t="s">
        <v>13</v>
      </c>
      <c r="D24" s="28">
        <v>4456992</v>
      </c>
      <c r="E24" s="28">
        <v>-2016472</v>
      </c>
      <c r="F24" s="28"/>
      <c r="G24" s="28">
        <v>8335.98</v>
      </c>
      <c r="H24" s="28">
        <v>125559.98</v>
      </c>
      <c r="I24" s="28">
        <v>1516863.4</v>
      </c>
      <c r="J24" s="28">
        <v>76962.98</v>
      </c>
      <c r="K24" s="28">
        <v>144769</v>
      </c>
      <c r="L24" s="28">
        <v>84477.98</v>
      </c>
      <c r="M24" s="28"/>
      <c r="N24" s="28">
        <v>109025.62</v>
      </c>
      <c r="O24" s="28">
        <v>86162</v>
      </c>
      <c r="P24" s="28"/>
      <c r="Q24" s="28"/>
      <c r="R24" s="26">
        <f t="shared" si="1"/>
        <v>2152156.94</v>
      </c>
    </row>
    <row r="25" spans="3:18" x14ac:dyDescent="0.25">
      <c r="C25" s="5" t="s">
        <v>14</v>
      </c>
      <c r="D25" s="28">
        <v>2875000</v>
      </c>
      <c r="E25" s="28">
        <v>-558445</v>
      </c>
      <c r="F25" s="28">
        <v>67119.98</v>
      </c>
      <c r="G25" s="28"/>
      <c r="H25" s="28"/>
      <c r="I25" s="28"/>
      <c r="J25" s="28"/>
      <c r="K25" s="28">
        <v>457627.12</v>
      </c>
      <c r="L25" s="28">
        <v>500000</v>
      </c>
      <c r="M25" s="28">
        <v>250000</v>
      </c>
      <c r="N25" s="28">
        <v>500000</v>
      </c>
      <c r="O25" s="28">
        <v>250000</v>
      </c>
      <c r="P25" s="28"/>
      <c r="Q25" s="28"/>
      <c r="R25" s="26">
        <f t="shared" si="1"/>
        <v>2024747.1</v>
      </c>
    </row>
    <row r="26" spans="3:18" x14ac:dyDescent="0.25">
      <c r="C26" s="5" t="s">
        <v>15</v>
      </c>
      <c r="D26" s="28">
        <v>4620000</v>
      </c>
      <c r="E26" s="28">
        <v>-224938</v>
      </c>
      <c r="F26" s="28">
        <v>248000</v>
      </c>
      <c r="G26" s="28"/>
      <c r="H26" s="28"/>
      <c r="I26" s="28">
        <v>176000</v>
      </c>
      <c r="J26" s="28"/>
      <c r="K26" s="28">
        <v>826000</v>
      </c>
      <c r="L26" s="28">
        <v>102000</v>
      </c>
      <c r="M26" s="28">
        <v>501000</v>
      </c>
      <c r="N26" s="28">
        <v>352000</v>
      </c>
      <c r="O26" s="28">
        <v>172200</v>
      </c>
      <c r="P26" s="28"/>
      <c r="Q26" s="28"/>
      <c r="R26" s="26">
        <f t="shared" si="1"/>
        <v>2377200</v>
      </c>
    </row>
    <row r="27" spans="3:18" x14ac:dyDescent="0.25">
      <c r="C27" s="5" t="s">
        <v>16</v>
      </c>
      <c r="D27" s="28">
        <v>1442500</v>
      </c>
      <c r="E27" s="28">
        <v>4070000</v>
      </c>
      <c r="F27" s="28"/>
      <c r="G27" s="28">
        <v>329998.8</v>
      </c>
      <c r="H27" s="28">
        <v>771372.2</v>
      </c>
      <c r="I27" s="28">
        <v>185624.33</v>
      </c>
      <c r="J27" s="28">
        <v>185624.33</v>
      </c>
      <c r="K27" s="28">
        <v>593991.67000000004</v>
      </c>
      <c r="L27" s="28">
        <v>358801.66</v>
      </c>
      <c r="M27" s="28">
        <v>466182.15</v>
      </c>
      <c r="N27" s="28">
        <v>526242.43000000005</v>
      </c>
      <c r="O27" s="28">
        <v>514022.37</v>
      </c>
      <c r="P27" s="28"/>
      <c r="Q27" s="28"/>
      <c r="R27" s="26">
        <f t="shared" si="1"/>
        <v>3931859.9400000004</v>
      </c>
    </row>
    <row r="28" spans="3:18" x14ac:dyDescent="0.25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-8687852</v>
      </c>
      <c r="F28" s="27">
        <f t="shared" si="3"/>
        <v>170000</v>
      </c>
      <c r="G28" s="27">
        <f t="shared" si="3"/>
        <v>1896545.17</v>
      </c>
      <c r="H28" s="27">
        <f t="shared" si="3"/>
        <v>2513930.7000000002</v>
      </c>
      <c r="I28" s="27">
        <f t="shared" si="3"/>
        <v>1448191.5</v>
      </c>
      <c r="J28" s="27">
        <f t="shared" si="3"/>
        <v>2113098.5099999998</v>
      </c>
      <c r="K28" s="27">
        <f t="shared" si="3"/>
        <v>12439155.85</v>
      </c>
      <c r="L28" s="27">
        <f t="shared" si="3"/>
        <v>2022280.34</v>
      </c>
      <c r="M28" s="27">
        <f t="shared" si="3"/>
        <v>1761804.16</v>
      </c>
      <c r="N28" s="27">
        <f t="shared" si="3"/>
        <v>2402253.33</v>
      </c>
      <c r="O28" s="27">
        <f t="shared" si="3"/>
        <v>3659141.46</v>
      </c>
      <c r="P28" s="27">
        <f t="shared" si="3"/>
        <v>0</v>
      </c>
      <c r="Q28" s="27">
        <f t="shared" si="3"/>
        <v>0</v>
      </c>
      <c r="R28" s="26">
        <f t="shared" si="1"/>
        <v>30426401.020000003</v>
      </c>
    </row>
    <row r="29" spans="3:18" x14ac:dyDescent="0.25">
      <c r="C29" s="5" t="s">
        <v>18</v>
      </c>
      <c r="D29" s="28">
        <v>10775500</v>
      </c>
      <c r="E29" s="28">
        <v>-813000</v>
      </c>
      <c r="F29" s="28"/>
      <c r="G29" s="28"/>
      <c r="H29" s="28"/>
      <c r="I29" s="28"/>
      <c r="J29" s="28">
        <v>675081.11</v>
      </c>
      <c r="K29" s="28">
        <v>3394173.63</v>
      </c>
      <c r="L29" s="28">
        <v>154000</v>
      </c>
      <c r="M29" s="28"/>
      <c r="N29" s="28"/>
      <c r="O29" s="28"/>
      <c r="P29" s="28"/>
      <c r="Q29" s="28"/>
      <c r="R29" s="26">
        <f t="shared" si="1"/>
        <v>4223254.74</v>
      </c>
    </row>
    <row r="30" spans="3:18" x14ac:dyDescent="0.25">
      <c r="C30" s="5" t="s">
        <v>19</v>
      </c>
      <c r="D30" s="28">
        <v>3975000</v>
      </c>
      <c r="E30" s="28">
        <v>-2940000</v>
      </c>
      <c r="F30" s="28"/>
      <c r="G30" s="28"/>
      <c r="H30" s="28"/>
      <c r="I30" s="28"/>
      <c r="J30" s="28"/>
      <c r="K30" s="28">
        <v>151545.63</v>
      </c>
      <c r="L30" s="28">
        <v>4720</v>
      </c>
      <c r="M30" s="28"/>
      <c r="N30" s="28"/>
      <c r="O30" s="28"/>
      <c r="P30" s="28"/>
      <c r="Q30" s="28"/>
      <c r="R30" s="26">
        <f t="shared" si="1"/>
        <v>156265.63</v>
      </c>
    </row>
    <row r="31" spans="3:18" x14ac:dyDescent="0.25">
      <c r="C31" s="5" t="s">
        <v>20</v>
      </c>
      <c r="D31" s="28">
        <v>477200</v>
      </c>
      <c r="E31" s="28">
        <v>2050000</v>
      </c>
      <c r="F31" s="28"/>
      <c r="G31" s="28"/>
      <c r="H31" s="28"/>
      <c r="I31" s="28">
        <v>7400</v>
      </c>
      <c r="J31" s="28"/>
      <c r="K31" s="28">
        <v>1297149.4099999999</v>
      </c>
      <c r="L31" s="28"/>
      <c r="M31" s="28"/>
      <c r="N31" s="28"/>
      <c r="O31" s="28"/>
      <c r="P31" s="28"/>
      <c r="Q31" s="28"/>
      <c r="R31" s="26">
        <f t="shared" si="1"/>
        <v>1304549.4099999999</v>
      </c>
    </row>
    <row r="32" spans="3:18" x14ac:dyDescent="0.25">
      <c r="C32" s="5" t="s">
        <v>21</v>
      </c>
      <c r="D32" s="28"/>
      <c r="E32" s="28">
        <v>65000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25">
      <c r="C33" s="5" t="s">
        <v>22</v>
      </c>
      <c r="D33" s="28">
        <v>10990000</v>
      </c>
      <c r="E33" s="28">
        <v>-1260000</v>
      </c>
      <c r="F33" s="28"/>
      <c r="G33" s="28">
        <v>823640</v>
      </c>
      <c r="H33" s="28">
        <v>2153930.7000000002</v>
      </c>
      <c r="I33" s="28">
        <v>1080791.5</v>
      </c>
      <c r="J33" s="28"/>
      <c r="K33" s="28">
        <v>70905.429999999993</v>
      </c>
      <c r="L33" s="28"/>
      <c r="M33" s="28">
        <v>15805.25</v>
      </c>
      <c r="N33" s="28">
        <v>899620.2</v>
      </c>
      <c r="O33" s="28"/>
      <c r="P33" s="28"/>
      <c r="Q33" s="28"/>
      <c r="R33" s="26">
        <f t="shared" si="1"/>
        <v>5044693.08</v>
      </c>
    </row>
    <row r="34" spans="3:18" x14ac:dyDescent="0.25">
      <c r="C34" s="5" t="s">
        <v>23</v>
      </c>
      <c r="D34" s="28">
        <v>5050000</v>
      </c>
      <c r="E34" s="28">
        <v>-231000</v>
      </c>
      <c r="F34" s="28"/>
      <c r="G34" s="28"/>
      <c r="H34" s="28"/>
      <c r="I34" s="28"/>
      <c r="J34" s="28"/>
      <c r="K34" s="28">
        <v>2593946.7400000002</v>
      </c>
      <c r="L34" s="28">
        <v>276216.76</v>
      </c>
      <c r="M34" s="28">
        <v>87079.28</v>
      </c>
      <c r="N34" s="28">
        <v>105328.21</v>
      </c>
      <c r="O34" s="28">
        <v>1359875</v>
      </c>
      <c r="P34" s="28"/>
      <c r="Q34" s="28"/>
      <c r="R34" s="26">
        <f t="shared" si="1"/>
        <v>4422445.99</v>
      </c>
    </row>
    <row r="35" spans="3:18" x14ac:dyDescent="0.25">
      <c r="C35" s="5" t="s">
        <v>24</v>
      </c>
      <c r="D35" s="28">
        <v>34584666</v>
      </c>
      <c r="E35" s="28">
        <v>-5150902</v>
      </c>
      <c r="F35" s="28">
        <v>170000</v>
      </c>
      <c r="G35" s="28">
        <v>788476.8</v>
      </c>
      <c r="H35" s="28">
        <v>360000</v>
      </c>
      <c r="I35" s="28">
        <v>360000</v>
      </c>
      <c r="J35" s="28">
        <v>1274580.3999999999</v>
      </c>
      <c r="K35" s="28">
        <v>3354778.54</v>
      </c>
      <c r="L35" s="28">
        <v>20296</v>
      </c>
      <c r="M35" s="28">
        <v>1451004.9</v>
      </c>
      <c r="N35" s="28">
        <v>1015936</v>
      </c>
      <c r="O35" s="28">
        <v>2232600</v>
      </c>
      <c r="P35" s="28"/>
      <c r="Q35" s="28"/>
      <c r="R35" s="26">
        <f t="shared" si="1"/>
        <v>11027672.640000001</v>
      </c>
    </row>
    <row r="36" spans="3:18" x14ac:dyDescent="0.25">
      <c r="C36" s="5" t="s">
        <v>25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25">
      <c r="C37" s="5" t="s">
        <v>26</v>
      </c>
      <c r="D37" s="28">
        <v>8971503</v>
      </c>
      <c r="E37" s="28">
        <v>-407950</v>
      </c>
      <c r="F37" s="28"/>
      <c r="G37" s="28">
        <v>284428.37</v>
      </c>
      <c r="H37" s="28"/>
      <c r="I37" s="28"/>
      <c r="J37" s="28">
        <v>163437</v>
      </c>
      <c r="K37" s="28">
        <v>1576656.47</v>
      </c>
      <c r="L37" s="28">
        <v>1567047.58</v>
      </c>
      <c r="M37" s="28">
        <v>207914.73</v>
      </c>
      <c r="N37" s="28">
        <v>381368.92</v>
      </c>
      <c r="O37" s="28">
        <v>66666.460000000006</v>
      </c>
      <c r="P37" s="28"/>
      <c r="Q37" s="28"/>
      <c r="R37" s="26">
        <f t="shared" si="1"/>
        <v>4247519.53</v>
      </c>
    </row>
    <row r="38" spans="3:18" x14ac:dyDescent="0.25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25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25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25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25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25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25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25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25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25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25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25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25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25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25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25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25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-1271274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1019667.01</v>
      </c>
      <c r="L54" s="27">
        <f t="shared" si="6"/>
        <v>66628.41</v>
      </c>
      <c r="M54" s="27">
        <f t="shared" si="6"/>
        <v>0</v>
      </c>
      <c r="N54" s="27">
        <f t="shared" si="6"/>
        <v>5463705.0499999998</v>
      </c>
      <c r="O54" s="27">
        <f t="shared" si="6"/>
        <v>694902</v>
      </c>
      <c r="P54" s="27">
        <f t="shared" si="6"/>
        <v>0</v>
      </c>
      <c r="Q54" s="27">
        <f t="shared" si="6"/>
        <v>0</v>
      </c>
      <c r="R54" s="26">
        <f t="shared" si="1"/>
        <v>7244902.4699999997</v>
      </c>
    </row>
    <row r="55" spans="3:18" x14ac:dyDescent="0.25">
      <c r="C55" s="5" t="s">
        <v>44</v>
      </c>
      <c r="D55" s="28">
        <v>1520000</v>
      </c>
      <c r="E55" s="28">
        <v>2290726</v>
      </c>
      <c r="F55" s="28"/>
      <c r="G55" s="28"/>
      <c r="H55" s="28"/>
      <c r="I55" s="28"/>
      <c r="J55" s="28"/>
      <c r="K55" s="28">
        <v>231161.17</v>
      </c>
      <c r="L55" s="28"/>
      <c r="M55" s="28"/>
      <c r="N55" s="28">
        <v>1350118.24</v>
      </c>
      <c r="O55" s="28">
        <v>694902</v>
      </c>
      <c r="P55" s="28"/>
      <c r="Q55" s="28"/>
      <c r="R55" s="26">
        <f t="shared" si="1"/>
        <v>2276181.41</v>
      </c>
    </row>
    <row r="56" spans="3:18" x14ac:dyDescent="0.25">
      <c r="C56" s="5" t="s">
        <v>45</v>
      </c>
      <c r="D56" s="28">
        <v>525000</v>
      </c>
      <c r="E56" s="28">
        <v>120000</v>
      </c>
      <c r="F56" s="28"/>
      <c r="G56" s="28"/>
      <c r="H56" s="28"/>
      <c r="I56" s="28"/>
      <c r="J56" s="28"/>
      <c r="K56" s="28">
        <v>25659.1</v>
      </c>
      <c r="L56" s="28"/>
      <c r="M56" s="28"/>
      <c r="N56" s="28">
        <v>273974.76</v>
      </c>
      <c r="O56" s="28"/>
      <c r="P56" s="28"/>
      <c r="Q56" s="28"/>
      <c r="R56" s="26">
        <f t="shared" si="1"/>
        <v>299633.86</v>
      </c>
    </row>
    <row r="57" spans="3:18" x14ac:dyDescent="0.25">
      <c r="C57" s="5" t="s">
        <v>46</v>
      </c>
      <c r="D57" s="28"/>
      <c r="E57" s="28">
        <v>151000</v>
      </c>
      <c r="F57" s="28"/>
      <c r="G57" s="28"/>
      <c r="H57" s="28"/>
      <c r="I57" s="28"/>
      <c r="J57" s="28"/>
      <c r="K57" s="28">
        <v>24180.35</v>
      </c>
      <c r="L57" s="28"/>
      <c r="M57" s="28"/>
      <c r="N57" s="28"/>
      <c r="O57" s="28"/>
      <c r="P57" s="28"/>
      <c r="Q57" s="28"/>
      <c r="R57" s="26">
        <f t="shared" si="1"/>
        <v>24180.35</v>
      </c>
    </row>
    <row r="58" spans="3:18" x14ac:dyDescent="0.25">
      <c r="C58" s="5" t="s">
        <v>47</v>
      </c>
      <c r="D58" s="28">
        <v>21025000</v>
      </c>
      <c r="E58" s="28">
        <v>-6825000</v>
      </c>
      <c r="F58" s="28"/>
      <c r="G58" s="28"/>
      <c r="H58" s="28"/>
      <c r="I58" s="28"/>
      <c r="J58" s="28"/>
      <c r="K58" s="28">
        <v>13053.75</v>
      </c>
      <c r="L58" s="28">
        <v>7051.06</v>
      </c>
      <c r="M58" s="28"/>
      <c r="N58" s="28"/>
      <c r="O58" s="28"/>
      <c r="P58" s="28"/>
      <c r="Q58" s="28"/>
      <c r="R58" s="26">
        <f t="shared" si="1"/>
        <v>20104.810000000001</v>
      </c>
    </row>
    <row r="59" spans="3:18" x14ac:dyDescent="0.25">
      <c r="C59" s="5" t="s">
        <v>48</v>
      </c>
      <c r="D59" s="28">
        <v>2820000</v>
      </c>
      <c r="E59" s="28">
        <v>298169.95</v>
      </c>
      <c r="F59" s="28"/>
      <c r="G59" s="28"/>
      <c r="H59" s="28"/>
      <c r="I59" s="28"/>
      <c r="J59" s="28"/>
      <c r="K59" s="28">
        <v>697693.25</v>
      </c>
      <c r="L59" s="28">
        <v>59577.35</v>
      </c>
      <c r="M59" s="28"/>
      <c r="N59" s="28">
        <v>1081663.42</v>
      </c>
      <c r="O59" s="28"/>
      <c r="P59" s="28"/>
      <c r="Q59" s="28"/>
      <c r="R59" s="26">
        <f t="shared" si="1"/>
        <v>1838934.02</v>
      </c>
    </row>
    <row r="60" spans="3:18" x14ac:dyDescent="0.25">
      <c r="C60" s="5" t="s">
        <v>49</v>
      </c>
      <c r="D60" s="28"/>
      <c r="E60" s="28">
        <v>3043830.05</v>
      </c>
      <c r="F60" s="28"/>
      <c r="G60" s="28"/>
      <c r="H60" s="28"/>
      <c r="I60" s="28"/>
      <c r="J60" s="28"/>
      <c r="K60" s="28"/>
      <c r="L60" s="28"/>
      <c r="M60" s="28"/>
      <c r="N60" s="28">
        <v>2757948.63</v>
      </c>
      <c r="O60" s="28"/>
      <c r="P60" s="28"/>
      <c r="Q60" s="28"/>
      <c r="R60" s="26">
        <f t="shared" si="1"/>
        <v>2757948.63</v>
      </c>
    </row>
    <row r="61" spans="3:18" x14ac:dyDescent="0.25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25">
      <c r="C62" s="5" t="s">
        <v>51</v>
      </c>
      <c r="D62" s="28">
        <v>400000</v>
      </c>
      <c r="E62" s="28">
        <v>-400000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25">
      <c r="C63" s="5" t="s">
        <v>52</v>
      </c>
      <c r="D63" s="28">
        <v>100000</v>
      </c>
      <c r="E63" s="28">
        <v>50000</v>
      </c>
      <c r="F63" s="28"/>
      <c r="G63" s="28"/>
      <c r="H63" s="28"/>
      <c r="I63" s="28"/>
      <c r="J63" s="28"/>
      <c r="K63" s="28">
        <v>27919.39</v>
      </c>
      <c r="L63" s="28"/>
      <c r="M63" s="28"/>
      <c r="N63" s="28"/>
      <c r="O63" s="28"/>
      <c r="P63" s="28"/>
      <c r="Q63" s="28"/>
      <c r="R63" s="26">
        <f t="shared" si="1"/>
        <v>27919.39</v>
      </c>
    </row>
    <row r="64" spans="3:18" x14ac:dyDescent="0.25">
      <c r="C64" s="3" t="s">
        <v>53</v>
      </c>
      <c r="D64" s="27">
        <f>SUM(D65,D66,D67,D68)</f>
        <v>10000000</v>
      </c>
      <c r="E64" s="27">
        <f t="shared" ref="E64:Q64" si="7">SUM(E65,E66,E67,E68)</f>
        <v>-10000000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25">
      <c r="C65" s="5" t="s">
        <v>54</v>
      </c>
      <c r="D65" s="28">
        <v>10000000</v>
      </c>
      <c r="E65" s="28">
        <v>-10000000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25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25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25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25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25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25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25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25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25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25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25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25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25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25">
      <c r="C85" s="8" t="s">
        <v>65</v>
      </c>
      <c r="D85" s="33">
        <f>SUM(D12,D18,D28,D38,D47,D54,D64,D69,D72,D76,)</f>
        <v>373839875</v>
      </c>
      <c r="E85" s="33">
        <f>SUM(E12,E18,E28,E38,E47,E54,E64,E69,E72,E76,)</f>
        <v>0</v>
      </c>
      <c r="F85" s="33">
        <f>SUM(F12,F18,F28,F38,F47,F54,F64,F69,F72,F76,)</f>
        <v>18630772.059999999</v>
      </c>
      <c r="G85" s="33">
        <f>SUM(G12,G18,G28,G38,G47,G54,G64,G69,G72,G76,)</f>
        <v>20559030.159999996</v>
      </c>
      <c r="H85" s="33">
        <f>SUM(H12,H18,H28,H38,H47,H54,H64,H69,H72,H76,)</f>
        <v>25644481.809999999</v>
      </c>
      <c r="I85" s="33">
        <f>SUM(I12,I18,I28,I38,I47,I54,I64,I69,I72,I76,)</f>
        <v>22648576.990000002</v>
      </c>
      <c r="J85" s="33">
        <f>SUM(J12,J18,J28,J38,J47,J54,J64,J69,J72,J76,)</f>
        <v>21368146.039999999</v>
      </c>
      <c r="K85" s="33">
        <f>SUM(K12,K18,K28,K38,K47,K54,K64,K69,K72,K76,)</f>
        <v>33935880.659999996</v>
      </c>
      <c r="L85" s="33">
        <f>SUM(L12,L18,L28,L38,L47,L54,L64,L69,L72,L76,)</f>
        <v>23623294.410000004</v>
      </c>
      <c r="M85" s="33">
        <f>SUM(M12,M18,M28,M38,M47,M54,M64,M69,M72,M76,)</f>
        <v>20886024.309999999</v>
      </c>
      <c r="N85" s="33">
        <f>SUM(N12,N18,N28,N38,N47,N54,N64,N69,N72,N76,)</f>
        <v>33476324.970000003</v>
      </c>
      <c r="O85" s="33">
        <f>SUM(O12,O18,O28,O38,O47,O54,O64,O69,O72,O76,)</f>
        <v>36024958.879999995</v>
      </c>
      <c r="P85" s="33">
        <f>SUM(P12,P18,P28,P38,P47,P54,P64,P69,P72,P76,)</f>
        <v>0</v>
      </c>
      <c r="Q85" s="33">
        <f>SUM(Q12,Q18,Q28,Q38,Q47,Q54,Q64,Q69,Q72,Q76,)</f>
        <v>0</v>
      </c>
      <c r="R85" s="33">
        <f>SUM(R12,R18,R28,R38,R47,R54,R64,R69,R72,R76,)</f>
        <v>256797490.28999999</v>
      </c>
    </row>
    <row r="89" spans="3:18" x14ac:dyDescent="0.25">
      <c r="D89" s="55" t="s">
        <v>95</v>
      </c>
      <c r="E89" s="56"/>
      <c r="F89" s="56"/>
      <c r="G89" s="56"/>
      <c r="H89" s="57"/>
    </row>
    <row r="90" spans="3:18" x14ac:dyDescent="0.25">
      <c r="D90" s="58"/>
      <c r="E90" s="59"/>
      <c r="F90" s="59"/>
      <c r="G90" s="59"/>
      <c r="H90" s="60"/>
    </row>
    <row r="91" spans="3:18" ht="15" customHeight="1" x14ac:dyDescent="0.25">
      <c r="D91" s="61" t="s">
        <v>96</v>
      </c>
      <c r="E91" s="62"/>
      <c r="F91" s="62"/>
      <c r="G91" s="62"/>
      <c r="H91" s="63"/>
    </row>
    <row r="92" spans="3:18" x14ac:dyDescent="0.25">
      <c r="D92" s="61"/>
      <c r="E92" s="62"/>
      <c r="F92" s="62"/>
      <c r="G92" s="62"/>
      <c r="H92" s="63"/>
    </row>
    <row r="93" spans="3:18" ht="10.5" customHeight="1" x14ac:dyDescent="0.25">
      <c r="D93" s="49" t="s">
        <v>97</v>
      </c>
      <c r="E93" s="50"/>
      <c r="F93" s="50"/>
      <c r="G93" s="50"/>
      <c r="H93" s="51"/>
    </row>
    <row r="94" spans="3:18" ht="11.25" customHeight="1" x14ac:dyDescent="0.25">
      <c r="D94" s="49"/>
      <c r="E94" s="50"/>
      <c r="F94" s="50"/>
      <c r="G94" s="50"/>
      <c r="H94" s="51"/>
    </row>
    <row r="95" spans="3:18" ht="12" customHeight="1" x14ac:dyDescent="0.25">
      <c r="D95" s="49"/>
      <c r="E95" s="50"/>
      <c r="F95" s="50"/>
      <c r="G95" s="50"/>
      <c r="H95" s="51"/>
    </row>
    <row r="96" spans="3:18" x14ac:dyDescent="0.25">
      <c r="C96" s="31" t="s">
        <v>104</v>
      </c>
      <c r="D96" s="49"/>
      <c r="E96" s="50"/>
      <c r="F96" s="50"/>
      <c r="G96" s="50"/>
      <c r="H96" s="51"/>
    </row>
    <row r="97" spans="3:8" ht="11.25" customHeight="1" x14ac:dyDescent="0.25">
      <c r="C97" t="s">
        <v>100</v>
      </c>
      <c r="D97" s="52"/>
      <c r="E97" s="53"/>
      <c r="F97" s="53"/>
      <c r="G97" s="53"/>
      <c r="H97" s="54"/>
    </row>
    <row r="98" spans="3:8" ht="15" customHeight="1" x14ac:dyDescent="0.25">
      <c r="D98" s="50"/>
      <c r="E98" s="50"/>
      <c r="F98" s="50"/>
      <c r="G98" s="50"/>
      <c r="H98" s="50"/>
    </row>
    <row r="99" spans="3:8" x14ac:dyDescent="0.25">
      <c r="D99" s="50"/>
      <c r="E99" s="50"/>
      <c r="F99" s="50"/>
      <c r="G99" s="50"/>
      <c r="H99" s="50"/>
    </row>
    <row r="100" spans="3:8" x14ac:dyDescent="0.25">
      <c r="C100" t="s">
        <v>103</v>
      </c>
      <c r="D100" s="50"/>
      <c r="E100" s="50"/>
      <c r="F100" s="50"/>
      <c r="G100" s="50"/>
      <c r="H100" s="50"/>
    </row>
    <row r="101" spans="3:8" x14ac:dyDescent="0.25">
      <c r="C101" t="s">
        <v>101</v>
      </c>
    </row>
  </sheetData>
  <mergeCells count="13">
    <mergeCell ref="D93:H97"/>
    <mergeCell ref="D98:H100"/>
    <mergeCell ref="D89:H90"/>
    <mergeCell ref="D91:H92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3.937007874015748E-2" right="0.23622047244094491" top="0.74803149606299213" bottom="0.74803149606299213" header="0.31496062992125984" footer="0.31496062992125984"/>
  <pageSetup paperSize="258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0"/>
  <sheetViews>
    <sheetView showGridLines="0" zoomScale="70" zoomScaleNormal="70" workbookViewId="0">
      <selection activeCell="C3" sqref="C3:P3"/>
    </sheetView>
  </sheetViews>
  <sheetFormatPr baseColWidth="10" defaultColWidth="11.42578125" defaultRowHeight="15" x14ac:dyDescent="0.25"/>
  <cols>
    <col min="1" max="1" width="8.28515625" customWidth="1"/>
    <col min="2" max="2" width="3.42578125" customWidth="1"/>
    <col min="3" max="3" width="74.7109375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9" width="17.140625" customWidth="1"/>
    <col min="10" max="10" width="19.425781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'!F12</f>
        <v>16873261.949999999</v>
      </c>
      <c r="E11" s="27">
        <f>'P2 Presupuesto Aprobado-Ejec '!G12</f>
        <v>16663904.67</v>
      </c>
      <c r="F11" s="27">
        <f>'P2 Presupuesto Aprobado-Ejec '!H12</f>
        <v>20131792.469999999</v>
      </c>
      <c r="G11" s="27">
        <f>'P2 Presupuesto Aprobado-Ejec '!I12</f>
        <v>18610111.380000003</v>
      </c>
      <c r="H11" s="27">
        <f>'P2 Presupuesto Aprobado-Ejec '!J12</f>
        <v>17033200.670000002</v>
      </c>
      <c r="I11" s="27">
        <f>'P2 Presupuesto Aprobado-Ejec '!K12</f>
        <v>16980991.719999999</v>
      </c>
      <c r="J11" s="27">
        <f>'P2 Presupuesto Aprobado-Ejec '!L12</f>
        <v>20108643.950000003</v>
      </c>
      <c r="K11" s="27">
        <f>'P2 Presupuesto Aprobado-Ejec '!M12</f>
        <v>16576830.039999999</v>
      </c>
      <c r="L11" s="27">
        <f>'P2 Presupuesto Aprobado-Ejec '!N12</f>
        <v>22698536.370000001</v>
      </c>
      <c r="M11" s="27">
        <f>'P2 Presupuesto Aprobado-Ejec '!O12</f>
        <v>29043882.609999999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194721155.82999998</v>
      </c>
    </row>
    <row r="12" spans="3:17" x14ac:dyDescent="0.25">
      <c r="C12" s="5" t="s">
        <v>2</v>
      </c>
      <c r="D12" s="28">
        <f>'P2 Presupuesto Aprobado-Ejec '!F13</f>
        <v>14469812.35</v>
      </c>
      <c r="E12" s="28">
        <f>'P2 Presupuesto Aprobado-Ejec '!G13</f>
        <v>14293673.9</v>
      </c>
      <c r="F12" s="28">
        <f>'P2 Presupuesto Aprobado-Ejec '!H13</f>
        <v>17716424.699999999</v>
      </c>
      <c r="G12" s="28">
        <f>'P2 Presupuesto Aprobado-Ejec '!I13</f>
        <v>16196677.710000001</v>
      </c>
      <c r="H12" s="28">
        <f>'P2 Presupuesto Aprobado-Ejec '!J13</f>
        <v>14635673.9</v>
      </c>
      <c r="I12" s="28">
        <f>'P2 Presupuesto Aprobado-Ejec '!K13</f>
        <v>14607365.880000001</v>
      </c>
      <c r="J12" s="28">
        <f>'P2 Presupuesto Aprobado-Ejec '!L13</f>
        <v>17750665.190000001</v>
      </c>
      <c r="K12" s="28">
        <f>'P2 Presupuesto Aprobado-Ejec '!M13</f>
        <v>14214469.49</v>
      </c>
      <c r="L12" s="28">
        <f>'P2 Presupuesto Aprobado-Ejec '!N13</f>
        <v>20338454.52</v>
      </c>
      <c r="M12" s="28">
        <f>'P2 Presupuesto Aprobado-Ejec '!O13</f>
        <v>14497979.390000001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158721197.02999997</v>
      </c>
    </row>
    <row r="13" spans="3:17" x14ac:dyDescent="0.25">
      <c r="C13" s="5" t="s">
        <v>3</v>
      </c>
      <c r="D13" s="28">
        <f>'P2 Presupuesto Aprobado-Ejec '!F14</f>
        <v>185000</v>
      </c>
      <c r="E13" s="28">
        <f>'P2 Presupuesto Aprobado-Ejec '!G14</f>
        <v>179000</v>
      </c>
      <c r="F13" s="28">
        <f>'P2 Presupuesto Aprobado-Ejec '!H14</f>
        <v>179000</v>
      </c>
      <c r="G13" s="28">
        <f>'P2 Presupuesto Aprobado-Ejec '!I14</f>
        <v>179000</v>
      </c>
      <c r="H13" s="28">
        <f>'P2 Presupuesto Aprobado-Ejec '!J14</f>
        <v>154000</v>
      </c>
      <c r="I13" s="28">
        <f>'P2 Presupuesto Aprobado-Ejec '!K14</f>
        <v>169000</v>
      </c>
      <c r="J13" s="28">
        <f>'P2 Presupuesto Aprobado-Ejec '!L14</f>
        <v>184000</v>
      </c>
      <c r="K13" s="28">
        <f>'P2 Presupuesto Aprobado-Ejec '!M14</f>
        <v>184000</v>
      </c>
      <c r="L13" s="28">
        <f>'P2 Presupuesto Aprobado-Ejec '!N14</f>
        <v>184000</v>
      </c>
      <c r="M13" s="28">
        <f>'P2 Presupuesto Aprobado-Ejec '!O14</f>
        <v>12351842.970000001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13948842.970000001</v>
      </c>
    </row>
    <row r="14" spans="3:17" x14ac:dyDescent="0.25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'!F17</f>
        <v>2218449.6</v>
      </c>
      <c r="E16" s="28">
        <f>'P2 Presupuesto Aprobado-Ejec '!G17</f>
        <v>2191230.77</v>
      </c>
      <c r="F16" s="28">
        <f>'P2 Presupuesto Aprobado-Ejec '!H17</f>
        <v>2236367.77</v>
      </c>
      <c r="G16" s="28">
        <f>'P2 Presupuesto Aprobado-Ejec '!I17</f>
        <v>2234433.67</v>
      </c>
      <c r="H16" s="28">
        <f>'P2 Presupuesto Aprobado-Ejec '!J17</f>
        <v>2243526.77</v>
      </c>
      <c r="I16" s="28">
        <f>'P2 Presupuesto Aprobado-Ejec '!K17</f>
        <v>2204625.84</v>
      </c>
      <c r="J16" s="28">
        <f>'P2 Presupuesto Aprobado-Ejec '!L17</f>
        <v>2173978.7599999998</v>
      </c>
      <c r="K16" s="28">
        <f>'P2 Presupuesto Aprobado-Ejec '!M17</f>
        <v>2178360.5499999998</v>
      </c>
      <c r="L16" s="28">
        <f>'P2 Presupuesto Aprobado-Ejec '!N17</f>
        <v>2176081.85</v>
      </c>
      <c r="M16" s="28">
        <f>'P2 Presupuesto Aprobado-Ejec '!O17</f>
        <v>2194060.25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22051115.830000002</v>
      </c>
    </row>
    <row r="17" spans="3:16" x14ac:dyDescent="0.25">
      <c r="C17" s="3" t="s">
        <v>7</v>
      </c>
      <c r="D17" s="27">
        <f>'P2 Presupuesto Aprobado-Ejec '!F18</f>
        <v>1587510.1099999999</v>
      </c>
      <c r="E17" s="27">
        <f>'P2 Presupuesto Aprobado-Ejec '!G18</f>
        <v>1998580.32</v>
      </c>
      <c r="F17" s="27">
        <f>'P2 Presupuesto Aprobado-Ejec '!H18</f>
        <v>2998758.6399999997</v>
      </c>
      <c r="G17" s="27">
        <f>'P2 Presupuesto Aprobado-Ejec '!I18</f>
        <v>2590274.11</v>
      </c>
      <c r="H17" s="27">
        <f>'P2 Presupuesto Aprobado-Ejec '!J18</f>
        <v>2221846.86</v>
      </c>
      <c r="I17" s="27">
        <f>'P2 Presupuesto Aprobado-Ejec '!K18</f>
        <v>3496066.08</v>
      </c>
      <c r="J17" s="27">
        <f>'P2 Presupuesto Aprobado-Ejec '!L18</f>
        <v>1425741.71</v>
      </c>
      <c r="K17" s="27">
        <f>'P2 Presupuesto Aprobado-Ejec '!M18</f>
        <v>2547390.1100000003</v>
      </c>
      <c r="L17" s="27">
        <f>'P2 Presupuesto Aprobado-Ejec '!N18</f>
        <v>2911830.22</v>
      </c>
      <c r="M17" s="27">
        <f>'P2 Presupuesto Aprobado-Ejec '!O18</f>
        <v>2627032.81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24405030.969999995</v>
      </c>
    </row>
    <row r="18" spans="3:16" x14ac:dyDescent="0.25">
      <c r="C18" s="5" t="s">
        <v>8</v>
      </c>
      <c r="D18" s="28">
        <f>'P2 Presupuesto Aprobado-Ejec '!F19</f>
        <v>294894.03000000003</v>
      </c>
      <c r="E18" s="28">
        <f>'P2 Presupuesto Aprobado-Ejec '!G19</f>
        <v>728069.45</v>
      </c>
      <c r="F18" s="28">
        <f>'P2 Presupuesto Aprobado-Ejec '!H19</f>
        <v>401830.37</v>
      </c>
      <c r="G18" s="28">
        <f>'P2 Presupuesto Aprobado-Ejec '!I19</f>
        <v>204286.39</v>
      </c>
      <c r="H18" s="28">
        <f>'P2 Presupuesto Aprobado-Ejec '!J19</f>
        <v>739267.36</v>
      </c>
      <c r="I18" s="28">
        <f>'P2 Presupuesto Aprobado-Ejec '!K19</f>
        <v>513116.45</v>
      </c>
      <c r="J18" s="28">
        <f>'P2 Presupuesto Aprobado-Ejec '!L19</f>
        <v>16175.47</v>
      </c>
      <c r="K18" s="28">
        <f>'P2 Presupuesto Aprobado-Ejec '!M19</f>
        <v>1065011.8600000001</v>
      </c>
      <c r="L18" s="28">
        <f>'P2 Presupuesto Aprobado-Ejec '!N19</f>
        <v>14170</v>
      </c>
      <c r="M18" s="28">
        <f>'P2 Presupuesto Aprobado-Ejec '!O19</f>
        <v>722451.53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4699272.9100000011</v>
      </c>
    </row>
    <row r="19" spans="3:16" x14ac:dyDescent="0.25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75000</v>
      </c>
      <c r="J19" s="28">
        <f>'P2 Presupuesto Aprobado-Ejec '!L20</f>
        <v>169286.6</v>
      </c>
      <c r="K19" s="28">
        <f>'P2 Presupuesto Aprobado-Ejec '!M20</f>
        <v>12500</v>
      </c>
      <c r="L19" s="28">
        <f>'P2 Presupuesto Aprobado-Ejec '!N20</f>
        <v>12500</v>
      </c>
      <c r="M19" s="28">
        <f>'P2 Presupuesto Aprobado-Ejec '!O20</f>
        <v>133112.04999999999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402398.64999999997</v>
      </c>
    </row>
    <row r="20" spans="3:16" x14ac:dyDescent="0.25">
      <c r="C20" s="5" t="s">
        <v>10</v>
      </c>
      <c r="D20" s="28">
        <f>'P2 Presupuesto Aprobado-Ejec '!F21</f>
        <v>0</v>
      </c>
      <c r="E20" s="28">
        <f>'P2 Presupuesto Aprobado-Ejec '!G21</f>
        <v>422180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138065.75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145485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705730.75</v>
      </c>
    </row>
    <row r="21" spans="3:16" x14ac:dyDescent="0.25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'!F23</f>
        <v>977496.1</v>
      </c>
      <c r="E22" s="28">
        <f>'P2 Presupuesto Aprobado-Ejec '!G23</f>
        <v>509996.09</v>
      </c>
      <c r="F22" s="28">
        <f>'P2 Presupuesto Aprobado-Ejec '!H23</f>
        <v>1699996.09</v>
      </c>
      <c r="G22" s="28">
        <f>'P2 Presupuesto Aprobado-Ejec '!I23</f>
        <v>507499.99</v>
      </c>
      <c r="H22" s="28">
        <f>'P2 Presupuesto Aprobado-Ejec '!J23</f>
        <v>1219992.19</v>
      </c>
      <c r="I22" s="28">
        <f>'P2 Presupuesto Aprobado-Ejec '!K23</f>
        <v>747496.09</v>
      </c>
      <c r="J22" s="28">
        <f>'P2 Presupuesto Aprobado-Ejec '!L23</f>
        <v>195000</v>
      </c>
      <c r="K22" s="28">
        <f>'P2 Presupuesto Aprobado-Ejec '!M23</f>
        <v>252696.1</v>
      </c>
      <c r="L22" s="28">
        <f>'P2 Presupuesto Aprobado-Ejec '!N23</f>
        <v>1397892.17</v>
      </c>
      <c r="M22" s="28">
        <f>'P2 Presupuesto Aprobado-Ejec '!O23</f>
        <v>603599.86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8111664.6800000006</v>
      </c>
    </row>
    <row r="23" spans="3:16" x14ac:dyDescent="0.25">
      <c r="C23" s="5" t="s">
        <v>13</v>
      </c>
      <c r="D23" s="28">
        <f>'P2 Presupuesto Aprobado-Ejec '!F24</f>
        <v>0</v>
      </c>
      <c r="E23" s="28">
        <f>'P2 Presupuesto Aprobado-Ejec '!G24</f>
        <v>8335.98</v>
      </c>
      <c r="F23" s="28">
        <f>'P2 Presupuesto Aprobado-Ejec '!H24</f>
        <v>125559.98</v>
      </c>
      <c r="G23" s="28">
        <f>'P2 Presupuesto Aprobado-Ejec '!I24</f>
        <v>1516863.4</v>
      </c>
      <c r="H23" s="28">
        <f>'P2 Presupuesto Aprobado-Ejec '!J24</f>
        <v>76962.98</v>
      </c>
      <c r="I23" s="28">
        <f>'P2 Presupuesto Aprobado-Ejec '!K24</f>
        <v>144769</v>
      </c>
      <c r="J23" s="28">
        <f>'P2 Presupuesto Aprobado-Ejec '!L24</f>
        <v>84477.98</v>
      </c>
      <c r="K23" s="28">
        <f>'P2 Presupuesto Aprobado-Ejec '!M24</f>
        <v>0</v>
      </c>
      <c r="L23" s="28">
        <f>'P2 Presupuesto Aprobado-Ejec '!N24</f>
        <v>109025.62</v>
      </c>
      <c r="M23" s="28">
        <f>'P2 Presupuesto Aprobado-Ejec '!O24</f>
        <v>86162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2152156.94</v>
      </c>
    </row>
    <row r="24" spans="3:16" x14ac:dyDescent="0.25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457627.12</v>
      </c>
      <c r="J24" s="28">
        <f>'P2 Presupuesto Aprobado-Ejec '!L25</f>
        <v>500000</v>
      </c>
      <c r="K24" s="28">
        <f>'P2 Presupuesto Aprobado-Ejec '!M25</f>
        <v>250000</v>
      </c>
      <c r="L24" s="28">
        <f>'P2 Presupuesto Aprobado-Ejec '!N25</f>
        <v>500000</v>
      </c>
      <c r="M24" s="28">
        <f>'P2 Presupuesto Aprobado-Ejec '!O25</f>
        <v>250000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2024747.1</v>
      </c>
    </row>
    <row r="25" spans="3:16" x14ac:dyDescent="0.25">
      <c r="C25" s="5" t="s">
        <v>15</v>
      </c>
      <c r="D25" s="28">
        <f>'P2 Presupuesto Aprobado-Ejec '!F26</f>
        <v>248000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176000</v>
      </c>
      <c r="H25" s="28">
        <f>'P2 Presupuesto Aprobado-Ejec '!J26</f>
        <v>0</v>
      </c>
      <c r="I25" s="28">
        <f>'P2 Presupuesto Aprobado-Ejec '!K26</f>
        <v>826000</v>
      </c>
      <c r="J25" s="28">
        <f>'P2 Presupuesto Aprobado-Ejec '!L26</f>
        <v>102000</v>
      </c>
      <c r="K25" s="28">
        <f>'P2 Presupuesto Aprobado-Ejec '!M26</f>
        <v>501000</v>
      </c>
      <c r="L25" s="28">
        <f>'P2 Presupuesto Aprobado-Ejec '!N26</f>
        <v>352000</v>
      </c>
      <c r="M25" s="28">
        <f>'P2 Presupuesto Aprobado-Ejec '!O26</f>
        <v>172200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2377200</v>
      </c>
    </row>
    <row r="26" spans="3:16" x14ac:dyDescent="0.25">
      <c r="C26" s="5" t="s">
        <v>16</v>
      </c>
      <c r="D26" s="28">
        <f>'P2 Presupuesto Aprobado-Ejec '!F27</f>
        <v>0</v>
      </c>
      <c r="E26" s="28">
        <f>'P2 Presupuesto Aprobado-Ejec '!G27</f>
        <v>329998.8</v>
      </c>
      <c r="F26" s="28">
        <f>'P2 Presupuesto Aprobado-Ejec '!H27</f>
        <v>771372.2</v>
      </c>
      <c r="G26" s="28">
        <f>'P2 Presupuesto Aprobado-Ejec '!I27</f>
        <v>185624.33</v>
      </c>
      <c r="H26" s="28">
        <f>'P2 Presupuesto Aprobado-Ejec '!J27</f>
        <v>185624.33</v>
      </c>
      <c r="I26" s="28">
        <f>'P2 Presupuesto Aprobado-Ejec '!K27</f>
        <v>593991.67000000004</v>
      </c>
      <c r="J26" s="28">
        <f>'P2 Presupuesto Aprobado-Ejec '!L27</f>
        <v>358801.66</v>
      </c>
      <c r="K26" s="28">
        <f>'P2 Presupuesto Aprobado-Ejec '!M27</f>
        <v>466182.15</v>
      </c>
      <c r="L26" s="28">
        <f>'P2 Presupuesto Aprobado-Ejec '!N27</f>
        <v>526242.43000000005</v>
      </c>
      <c r="M26" s="28">
        <f>'P2 Presupuesto Aprobado-Ejec '!O27</f>
        <v>514022.37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3931859.9400000004</v>
      </c>
    </row>
    <row r="27" spans="3:16" x14ac:dyDescent="0.25">
      <c r="C27" s="3" t="s">
        <v>17</v>
      </c>
      <c r="D27" s="27">
        <f>'P2 Presupuesto Aprobado-Ejec '!F28</f>
        <v>170000</v>
      </c>
      <c r="E27" s="27">
        <f>'P2 Presupuesto Aprobado-Ejec '!G28</f>
        <v>1896545.17</v>
      </c>
      <c r="F27" s="27">
        <f>'P2 Presupuesto Aprobado-Ejec '!H28</f>
        <v>2513930.7000000002</v>
      </c>
      <c r="G27" s="27">
        <f>'P2 Presupuesto Aprobado-Ejec '!I28</f>
        <v>1448191.5</v>
      </c>
      <c r="H27" s="27">
        <f>'P2 Presupuesto Aprobado-Ejec '!J28</f>
        <v>2113098.5099999998</v>
      </c>
      <c r="I27" s="27">
        <f>'P2 Presupuesto Aprobado-Ejec '!K28</f>
        <v>12439155.85</v>
      </c>
      <c r="J27" s="27">
        <f>'P2 Presupuesto Aprobado-Ejec '!L28</f>
        <v>2022280.34</v>
      </c>
      <c r="K27" s="27">
        <f>'P2 Presupuesto Aprobado-Ejec '!M28</f>
        <v>1761804.16</v>
      </c>
      <c r="L27" s="27">
        <f>'P2 Presupuesto Aprobado-Ejec '!N28</f>
        <v>2402253.33</v>
      </c>
      <c r="M27" s="27">
        <f>'P2 Presupuesto Aprobado-Ejec '!O28</f>
        <v>3659141.46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30426401.020000003</v>
      </c>
    </row>
    <row r="28" spans="3:16" x14ac:dyDescent="0.25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675081.11</v>
      </c>
      <c r="I28" s="28">
        <f>'P2 Presupuesto Aprobado-Ejec '!K29</f>
        <v>3394173.63</v>
      </c>
      <c r="J28" s="28">
        <f>'P2 Presupuesto Aprobado-Ejec '!L29</f>
        <v>154000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4223254.74</v>
      </c>
    </row>
    <row r="29" spans="3:16" x14ac:dyDescent="0.25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151545.63</v>
      </c>
      <c r="J29" s="28">
        <f>'P2 Presupuesto Aprobado-Ejec '!L30</f>
        <v>4720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156265.63</v>
      </c>
    </row>
    <row r="30" spans="3:16" x14ac:dyDescent="0.25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7400</v>
      </c>
      <c r="H30" s="28">
        <f>'P2 Presupuesto Aprobado-Ejec '!J31</f>
        <v>0</v>
      </c>
      <c r="I30" s="28">
        <f>'P2 Presupuesto Aprobado-Ejec '!K31</f>
        <v>1297149.4099999999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1304549.4099999999</v>
      </c>
    </row>
    <row r="31" spans="3:16" x14ac:dyDescent="0.25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'!F33</f>
        <v>0</v>
      </c>
      <c r="E32" s="28">
        <f>'P2 Presupuesto Aprobado-Ejec '!G33</f>
        <v>823640</v>
      </c>
      <c r="F32" s="28">
        <f>'P2 Presupuesto Aprobado-Ejec '!H33</f>
        <v>2153930.7000000002</v>
      </c>
      <c r="G32" s="28">
        <f>'P2 Presupuesto Aprobado-Ejec '!I33</f>
        <v>1080791.5</v>
      </c>
      <c r="H32" s="28">
        <f>'P2 Presupuesto Aprobado-Ejec '!J33</f>
        <v>0</v>
      </c>
      <c r="I32" s="28">
        <f>'P2 Presupuesto Aprobado-Ejec '!K33</f>
        <v>70905.429999999993</v>
      </c>
      <c r="J32" s="28">
        <f>'P2 Presupuesto Aprobado-Ejec '!L33</f>
        <v>0</v>
      </c>
      <c r="K32" s="28">
        <f>'P2 Presupuesto Aprobado-Ejec '!M33</f>
        <v>15805.25</v>
      </c>
      <c r="L32" s="28">
        <f>'P2 Presupuesto Aprobado-Ejec '!N33</f>
        <v>899620.2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5044693.08</v>
      </c>
    </row>
    <row r="33" spans="3:16" x14ac:dyDescent="0.25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2593946.7400000002</v>
      </c>
      <c r="J33" s="28">
        <f>'P2 Presupuesto Aprobado-Ejec '!L34</f>
        <v>276216.76</v>
      </c>
      <c r="K33" s="28">
        <f>'P2 Presupuesto Aprobado-Ejec '!M34</f>
        <v>87079.28</v>
      </c>
      <c r="L33" s="28">
        <f>'P2 Presupuesto Aprobado-Ejec '!N34</f>
        <v>105328.21</v>
      </c>
      <c r="M33" s="28">
        <f>'P2 Presupuesto Aprobado-Ejec '!O34</f>
        <v>1359875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4422445.99</v>
      </c>
    </row>
    <row r="34" spans="3:16" x14ac:dyDescent="0.25">
      <c r="C34" s="5" t="s">
        <v>24</v>
      </c>
      <c r="D34" s="28">
        <f>'P2 Presupuesto Aprobado-Ejec '!F35</f>
        <v>170000</v>
      </c>
      <c r="E34" s="28">
        <f>'P2 Presupuesto Aprobado-Ejec '!G35</f>
        <v>788476.8</v>
      </c>
      <c r="F34" s="28">
        <f>'P2 Presupuesto Aprobado-Ejec '!H35</f>
        <v>360000</v>
      </c>
      <c r="G34" s="28">
        <f>'P2 Presupuesto Aprobado-Ejec '!I35</f>
        <v>360000</v>
      </c>
      <c r="H34" s="28">
        <f>'P2 Presupuesto Aprobado-Ejec '!J35</f>
        <v>1274580.3999999999</v>
      </c>
      <c r="I34" s="28">
        <f>'P2 Presupuesto Aprobado-Ejec '!K35</f>
        <v>3354778.54</v>
      </c>
      <c r="J34" s="28">
        <f>'P2 Presupuesto Aprobado-Ejec '!L35</f>
        <v>20296</v>
      </c>
      <c r="K34" s="28">
        <f>'P2 Presupuesto Aprobado-Ejec '!M35</f>
        <v>1451004.9</v>
      </c>
      <c r="L34" s="28">
        <f>'P2 Presupuesto Aprobado-Ejec '!N35</f>
        <v>1015936</v>
      </c>
      <c r="M34" s="28">
        <f>'P2 Presupuesto Aprobado-Ejec '!O35</f>
        <v>2232600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11027672.640000001</v>
      </c>
    </row>
    <row r="35" spans="3:16" x14ac:dyDescent="0.25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'!F37</f>
        <v>0</v>
      </c>
      <c r="E36" s="28">
        <f>'P2 Presupuesto Aprobado-Ejec '!G37</f>
        <v>284428.37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163437</v>
      </c>
      <c r="I36" s="28">
        <f>'P2 Presupuesto Aprobado-Ejec '!K37</f>
        <v>1576656.47</v>
      </c>
      <c r="J36" s="28">
        <f>'P2 Presupuesto Aprobado-Ejec '!L37</f>
        <v>1567047.58</v>
      </c>
      <c r="K36" s="28">
        <f>'P2 Presupuesto Aprobado-Ejec '!M37</f>
        <v>207914.73</v>
      </c>
      <c r="L36" s="28">
        <f>'P2 Presupuesto Aprobado-Ejec '!N37</f>
        <v>381368.92</v>
      </c>
      <c r="M36" s="28">
        <f>'P2 Presupuesto Aprobado-Ejec '!O37</f>
        <v>66666.460000000006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4247519.53</v>
      </c>
    </row>
    <row r="37" spans="3:16" x14ac:dyDescent="0.25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1019667.01</v>
      </c>
      <c r="J53" s="27">
        <f>'P2 Presupuesto Aprobado-Ejec '!L54</f>
        <v>66628.41</v>
      </c>
      <c r="K53" s="27">
        <f>'P2 Presupuesto Aprobado-Ejec '!M54</f>
        <v>0</v>
      </c>
      <c r="L53" s="27">
        <f>'P2 Presupuesto Aprobado-Ejec '!N54</f>
        <v>5463705.0499999998</v>
      </c>
      <c r="M53" s="27">
        <f>'P2 Presupuesto Aprobado-Ejec '!O54</f>
        <v>694902</v>
      </c>
      <c r="N53" s="27">
        <f>'P2 Presupuesto Aprobado-Ejec '!P54</f>
        <v>0</v>
      </c>
      <c r="O53" s="27">
        <f>'P2 Presupuesto Aprobado-Ejec '!Q54</f>
        <v>0</v>
      </c>
      <c r="P53" s="28">
        <f t="shared" si="0"/>
        <v>7244902.4699999997</v>
      </c>
    </row>
    <row r="54" spans="3:16" x14ac:dyDescent="0.25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231161.17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1350118.24</v>
      </c>
      <c r="M54" s="28">
        <f>'P2 Presupuesto Aprobado-Ejec '!O55</f>
        <v>694902</v>
      </c>
      <c r="N54" s="28">
        <f>'P2 Presupuesto Aprobado-Ejec '!P55</f>
        <v>0</v>
      </c>
      <c r="O54" s="28">
        <f>'P2 Presupuesto Aprobado-Ejec '!Q55</f>
        <v>0</v>
      </c>
      <c r="P54" s="28">
        <f t="shared" si="0"/>
        <v>2276181.41</v>
      </c>
    </row>
    <row r="55" spans="3:16" x14ac:dyDescent="0.25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25659.1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273974.76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299633.86</v>
      </c>
    </row>
    <row r="56" spans="3:16" x14ac:dyDescent="0.25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24180.35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24180.35</v>
      </c>
    </row>
    <row r="57" spans="3:16" x14ac:dyDescent="0.25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13053.75</v>
      </c>
      <c r="J57" s="28">
        <f>'P2 Presupuesto Aprobado-Ejec '!L58</f>
        <v>7051.06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 t="shared" si="0"/>
        <v>20104.810000000001</v>
      </c>
    </row>
    <row r="58" spans="3:16" x14ac:dyDescent="0.25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697693.25</v>
      </c>
      <c r="J58" s="28">
        <f>'P2 Presupuesto Aprobado-Ejec '!L59</f>
        <v>59577.35</v>
      </c>
      <c r="K58" s="28">
        <f>'P2 Presupuesto Aprobado-Ejec '!M59</f>
        <v>0</v>
      </c>
      <c r="L58" s="28">
        <f>'P2 Presupuesto Aprobado-Ejec '!N59</f>
        <v>1081663.42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 t="shared" si="0"/>
        <v>1838934.02</v>
      </c>
    </row>
    <row r="59" spans="3:16" x14ac:dyDescent="0.25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2757948.63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2757948.63</v>
      </c>
    </row>
    <row r="60" spans="3:16" x14ac:dyDescent="0.25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27919.39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27919.39</v>
      </c>
    </row>
    <row r="63" spans="3:16" x14ac:dyDescent="0.25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20559030.159999996</v>
      </c>
      <c r="F84" s="33">
        <f t="shared" si="2"/>
        <v>25644481.809999999</v>
      </c>
      <c r="G84" s="33">
        <f t="shared" si="2"/>
        <v>22648576.990000002</v>
      </c>
      <c r="H84" s="33">
        <f t="shared" si="2"/>
        <v>21368146.039999999</v>
      </c>
      <c r="I84" s="33">
        <f t="shared" si="2"/>
        <v>33935880.659999996</v>
      </c>
      <c r="J84" s="33">
        <f t="shared" si="2"/>
        <v>23623294.410000004</v>
      </c>
      <c r="K84" s="33">
        <f t="shared" si="2"/>
        <v>20886024.309999999</v>
      </c>
      <c r="L84" s="33">
        <f t="shared" si="2"/>
        <v>33476324.970000003</v>
      </c>
      <c r="M84" s="33">
        <f t="shared" si="2"/>
        <v>36024958.879999995</v>
      </c>
      <c r="N84" s="33">
        <f t="shared" si="2"/>
        <v>0</v>
      </c>
      <c r="O84" s="33">
        <f t="shared" si="2"/>
        <v>0</v>
      </c>
      <c r="P84" s="33">
        <f t="shared" si="2"/>
        <v>256797490.28999999</v>
      </c>
    </row>
    <row r="90" spans="3:16" ht="15" customHeight="1" x14ac:dyDescent="0.25">
      <c r="C90" s="69" t="s">
        <v>95</v>
      </c>
      <c r="D90" s="37"/>
      <c r="E90" s="37"/>
      <c r="F90" s="37"/>
      <c r="G90" s="37"/>
    </row>
    <row r="91" spans="3:16" ht="15" customHeight="1" x14ac:dyDescent="0.25">
      <c r="C91" s="70"/>
      <c r="D91" s="37"/>
      <c r="E91" s="37"/>
      <c r="F91" s="37"/>
      <c r="G91" s="37"/>
    </row>
    <row r="92" spans="3:16" ht="15" customHeight="1" x14ac:dyDescent="0.25">
      <c r="C92" s="71" t="s">
        <v>96</v>
      </c>
      <c r="D92" s="35"/>
      <c r="E92" s="35"/>
      <c r="F92" s="35"/>
      <c r="G92" s="35"/>
    </row>
    <row r="93" spans="3:16" ht="15" customHeight="1" x14ac:dyDescent="0.25">
      <c r="C93" s="71"/>
      <c r="D93" s="35"/>
      <c r="E93" s="35"/>
      <c r="F93" s="35"/>
      <c r="G93" s="35"/>
    </row>
    <row r="94" spans="3:16" ht="15" customHeight="1" x14ac:dyDescent="0.25">
      <c r="C94" s="67" t="s">
        <v>97</v>
      </c>
      <c r="D94" s="35"/>
      <c r="E94" s="35"/>
      <c r="F94" s="35"/>
      <c r="G94" s="35"/>
    </row>
    <row r="95" spans="3:16" x14ac:dyDescent="0.25">
      <c r="C95" s="67"/>
      <c r="D95" s="36"/>
      <c r="E95" s="36"/>
      <c r="F95" s="36"/>
      <c r="G95" s="36"/>
    </row>
    <row r="96" spans="3:16" ht="15.75" customHeight="1" x14ac:dyDescent="0.25">
      <c r="C96" s="67"/>
      <c r="D96" s="36"/>
      <c r="E96" s="36"/>
      <c r="F96" s="36"/>
      <c r="G96" s="36"/>
    </row>
    <row r="97" spans="3:7" x14ac:dyDescent="0.25">
      <c r="C97" s="68"/>
      <c r="D97" s="36"/>
      <c r="E97" s="36"/>
      <c r="F97" s="36"/>
      <c r="G97" s="36"/>
    </row>
    <row r="98" spans="3:7" ht="15" customHeight="1" x14ac:dyDescent="0.25">
      <c r="C98" s="50"/>
      <c r="D98" s="34"/>
      <c r="E98" s="34"/>
      <c r="F98" s="34"/>
      <c r="G98" s="34"/>
    </row>
    <row r="99" spans="3:7" x14ac:dyDescent="0.25">
      <c r="C99" s="50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</sheetData>
  <mergeCells count="9">
    <mergeCell ref="C3:P3"/>
    <mergeCell ref="C94:C97"/>
    <mergeCell ref="C98:C99"/>
    <mergeCell ref="C4:P4"/>
    <mergeCell ref="C5:P5"/>
    <mergeCell ref="C6:P6"/>
    <mergeCell ref="C7:P7"/>
    <mergeCell ref="C90:C91"/>
    <mergeCell ref="C92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cp:lastPrinted>2022-10-17T15:04:58Z</cp:lastPrinted>
  <dcterms:created xsi:type="dcterms:W3CDTF">2021-07-29T18:58:50Z</dcterms:created>
  <dcterms:modified xsi:type="dcterms:W3CDTF">2022-11-07T17:28:03Z</dcterms:modified>
</cp:coreProperties>
</file>