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 01\Documents\Año 2025\Balances Libre Acceso\08 Agosto\"/>
    </mc:Choice>
  </mc:AlternateContent>
  <xr:revisionPtr revIDLastSave="0" documentId="13_ncr:1_{B9DEAA28-673B-47FB-938E-4E09CBF8A1C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H18" i="2" l="1"/>
  <c r="H12" i="2"/>
  <c r="G18" i="2"/>
  <c r="G54" i="2" l="1"/>
  <c r="C28" i="2" l="1"/>
  <c r="E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P39" i="3" s="1"/>
  <c r="D40" i="3"/>
  <c r="D41" i="3"/>
  <c r="D42" i="3"/>
  <c r="P42" i="3" s="1"/>
  <c r="D43" i="3"/>
  <c r="D44" i="3"/>
  <c r="D45" i="3"/>
  <c r="D47" i="3"/>
  <c r="D48" i="3"/>
  <c r="P48" i="3" s="1"/>
  <c r="D49" i="3"/>
  <c r="D50" i="3"/>
  <c r="D51" i="3"/>
  <c r="D52" i="3"/>
  <c r="P52" i="3" s="1"/>
  <c r="D54" i="3"/>
  <c r="D55" i="3"/>
  <c r="D56" i="3"/>
  <c r="P56" i="3" s="1"/>
  <c r="D57" i="3"/>
  <c r="D58" i="3"/>
  <c r="D59" i="3"/>
  <c r="D60" i="3"/>
  <c r="D61" i="3"/>
  <c r="P61" i="3" s="1"/>
  <c r="D62" i="3"/>
  <c r="D64" i="3"/>
  <c r="D65" i="3"/>
  <c r="D66" i="3"/>
  <c r="P66" i="3" s="1"/>
  <c r="D67" i="3"/>
  <c r="P67" i="3" s="1"/>
  <c r="D69" i="3"/>
  <c r="D70" i="3"/>
  <c r="P70" i="3" s="1"/>
  <c r="D72" i="3"/>
  <c r="D73" i="3"/>
  <c r="D74" i="3"/>
  <c r="D75" i="3"/>
  <c r="D76" i="3"/>
  <c r="P76" i="3" s="1"/>
  <c r="D77" i="3"/>
  <c r="D78" i="3"/>
  <c r="D79" i="3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3" i="3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7" i="3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7" i="3"/>
  <c r="H17" i="3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I12" i="2"/>
  <c r="J12" i="2"/>
  <c r="K12" i="2"/>
  <c r="L12" i="2"/>
  <c r="M12" i="2"/>
  <c r="N12" i="2"/>
  <c r="O12" i="2"/>
  <c r="B12" i="2"/>
  <c r="C12" i="1" s="1"/>
  <c r="C85" i="2" l="1"/>
  <c r="P55" i="3"/>
  <c r="P65" i="3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<sst xmlns="http://schemas.openxmlformats.org/spreadsheetml/2006/main" count="286" uniqueCount="109">
  <si>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</si>
  <si>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</si>
  <si>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</si>
  <si>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</si>
  <si>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</si>
  <si>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</si>
  <si>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</si>
  <si>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</si>
  <si>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</si>
  <si>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</si>
  <si>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</si>
  <si>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</si>
  <si>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</si>
  <si>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</si>
  <si>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</si>
  <si>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</si>
  <si>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</si>
  <si>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</si>
  <si>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</si>
  <si>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</si>
  <si>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</si>
  <si>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</si>
  <si>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</si>
  <si>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</si>
  <si>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</si>
  <si>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</si>
  <si>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</si>
  <si>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</si>
  <si>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</si>
  <si>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</si>
  <si>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</si>
  <si>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</si>
  <si>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</si>
  <si>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</si>
  <si>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</si>
  <si>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</si>
  <si>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</si>
  <si>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</si>
  <si>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</si>
  <si>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</si>
  <si>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</si>
  <si>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</si>
  <si>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</si>
  <si>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</si>
  <si>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</si>
  <si>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</si>
  <si>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</si>
  <si>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</si>
  <si>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</si>
  <si>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</si>
  <si>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</si>
  <si>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</si>
  <si>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</si>
  <si>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</si>
  <si>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</si>
  <si>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</si>
  <si>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</si>
  <si>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</si>
  <si>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</si>
  <si>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</si>
  <si>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</si>
  <si>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</si>
  <si>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</si>
  <si>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</si>
  <si>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</si>
  <si>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</si>
  <si>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</si>
  <si>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</si>
  <si>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</si>
  <si>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</si>
  <si>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</si>
  <si>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</si>
  <si>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</si>
  <si>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</si>
  <si>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</si>
  <si>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</si>
  <si>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</si>
  <si>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</si>
  <si>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</si>
  <si>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</si>
  <si>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</si>
  <si>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</si>
  <si>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</si>
  <si>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</si>
  <si>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</si>
  <si>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</si>
  <si>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</si>
  <si>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</si>
  <si>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</si>
  <si>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</si>
  <si>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</si>
  <si>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</si>
  <si>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</si>
  <si>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</si>
  <si>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</si>
  <si>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</si>
  <si>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</si>
  <si>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</si>
  <si>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</si>
  <si>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</si>
  <si>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</si>
  <si>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</si>
  <si>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</si>
  <si>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</si>
  <si>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Año 2025</t>
  </si>
  <si>
    <t>Tecnico Administrativo</t>
  </si>
  <si>
    <t>Preparado Por Yolanda Maritza Mejia</t>
  </si>
  <si>
    <t>Fecha de registro hasta el 31 de Agosto 2025</t>
  </si>
  <si>
    <t>Fecha de Imputación hasta el 31 de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</si>
</sst>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53340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3"/>
  <sheetViews>
    <sheetView showGridLines="0" topLeftCell="A19" workbookViewId="0">
      <selection activeCell="D13" sqref="D13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104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297247282</v>
      </c>
      <c r="D12" s="4">
        <f>SUM(D13:D17)</f>
        <v>0</v>
      </c>
      <c r="E12" s="7"/>
    </row>
    <row r="13" spans="1:15" x14ac:dyDescent="0.3">
      <c r="B13" s="5" t="s">
        <v>2</v>
      </c>
      <c r="C13" s="4">
        <f>'P2 Presupuesto Aprobado-Ejec '!B13</f>
        <v>234387838</v>
      </c>
      <c r="D13" s="4">
        <f>'P2 Presupuesto Aprobado-Ejec '!C13</f>
        <v>-4516893</v>
      </c>
      <c r="E13" s="7"/>
    </row>
    <row r="14" spans="1:15" x14ac:dyDescent="0.3">
      <c r="B14" s="5" t="s">
        <v>3</v>
      </c>
      <c r="C14" s="4">
        <f>'P2 Presupuesto Aprobado-Ejec '!B14</f>
        <v>32928663</v>
      </c>
      <c r="D14" s="4">
        <f>'P2 Presupuesto Aprobado-Ejec '!C14</f>
        <v>5220000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29930781</v>
      </c>
      <c r="D17" s="4">
        <f>'P2 Presupuesto Aprobado-Ejec '!C17</f>
        <v>-703107</v>
      </c>
      <c r="E17" s="7"/>
    </row>
    <row r="18" spans="2:5" x14ac:dyDescent="0.3">
      <c r="B18" s="3" t="s">
        <v>7</v>
      </c>
      <c r="C18" s="4">
        <f>'P2 Presupuesto Aprobado-Ejec '!B18</f>
        <v>47325377</v>
      </c>
      <c r="D18" s="4">
        <f>SUM(D19:D27)</f>
        <v>2714952</v>
      </c>
      <c r="E18" s="7"/>
    </row>
    <row r="19" spans="2:5" x14ac:dyDescent="0.3">
      <c r="B19" s="5" t="s">
        <v>8</v>
      </c>
      <c r="C19" s="4">
        <f>'P2 Presupuesto Aprobado-Ejec '!B19</f>
        <v>6522109</v>
      </c>
      <c r="D19" s="4">
        <f>'P2 Presupuesto Aprobado-Ejec '!C19</f>
        <v>871613</v>
      </c>
      <c r="E19" s="7"/>
    </row>
    <row r="20" spans="2:5" x14ac:dyDescent="0.3">
      <c r="B20" s="5" t="s">
        <v>9</v>
      </c>
      <c r="C20" s="4">
        <f>'P2 Presupuesto Aprobado-Ejec '!B20</f>
        <v>2262600</v>
      </c>
      <c r="D20" s="4">
        <f>'P2 Presupuesto Aprobado-Ejec '!C20</f>
        <v>297585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550000</v>
      </c>
      <c r="D22" s="4">
        <f>'P2 Presupuesto Aprobado-Ejec '!C22</f>
        <v>-300000</v>
      </c>
      <c r="E22" s="7"/>
    </row>
    <row r="23" spans="2:5" x14ac:dyDescent="0.3">
      <c r="B23" s="5" t="s">
        <v>12</v>
      </c>
      <c r="C23" s="4">
        <f>'P2 Presupuesto Aprobado-Ejec '!B23</f>
        <v>16546083</v>
      </c>
      <c r="D23" s="4">
        <f>'P2 Presupuesto Aprobado-Ejec '!C23</f>
        <v>1258549</v>
      </c>
    </row>
    <row r="24" spans="2:5" x14ac:dyDescent="0.3">
      <c r="B24" s="5" t="s">
        <v>13</v>
      </c>
      <c r="C24" s="4">
        <f>'P2 Presupuesto Aprobado-Ejec '!B24</f>
        <v>3818075</v>
      </c>
      <c r="D24" s="4">
        <f>'P2 Presupuesto Aprobado-Ejec '!C24</f>
        <v>200000</v>
      </c>
    </row>
    <row r="25" spans="2:5" x14ac:dyDescent="0.3">
      <c r="B25" s="5" t="s">
        <v>14</v>
      </c>
      <c r="C25" s="4">
        <f>'P2 Presupuesto Aprobado-Ejec '!B25</f>
        <v>3720000</v>
      </c>
      <c r="D25" s="4">
        <f>'P2 Presupuesto Aprobado-Ejec '!C25</f>
        <v>-1069300</v>
      </c>
    </row>
    <row r="26" spans="2:5" x14ac:dyDescent="0.3">
      <c r="B26" s="5" t="s">
        <v>15</v>
      </c>
      <c r="C26" s="4">
        <f>'P2 Presupuesto Aprobado-Ejec '!B26</f>
        <v>4020000</v>
      </c>
      <c r="D26" s="4">
        <f>'P2 Presupuesto Aprobado-Ejec '!C26</f>
        <v>1732033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-275528</v>
      </c>
    </row>
    <row r="28" spans="2:5" x14ac:dyDescent="0.3">
      <c r="B28" s="3" t="s">
        <v>17</v>
      </c>
      <c r="C28" s="4">
        <f>'P2 Presupuesto Aprobado-Ejec '!B28</f>
        <v>54516166</v>
      </c>
      <c r="D28" s="4">
        <f>SUM(D29:D37)</f>
        <v>-7307095</v>
      </c>
    </row>
    <row r="29" spans="2:5" x14ac:dyDescent="0.3">
      <c r="B29" s="5" t="s">
        <v>18</v>
      </c>
      <c r="C29" s="4">
        <f>'P2 Presupuesto Aprobado-Ejec '!B29</f>
        <v>6350000</v>
      </c>
      <c r="D29" s="4">
        <f>'P2 Presupuesto Aprobado-Ejec '!C29</f>
        <v>-226352</v>
      </c>
    </row>
    <row r="30" spans="2:5" x14ac:dyDescent="0.3">
      <c r="B30" s="5" t="s">
        <v>19</v>
      </c>
      <c r="C30" s="4">
        <f>'P2 Presupuesto Aprobado-Ejec '!B30</f>
        <v>950000</v>
      </c>
      <c r="D30" s="4">
        <f>'P2 Presupuesto Aprobado-Ejec '!C30</f>
        <v>-37082</v>
      </c>
    </row>
    <row r="31" spans="2:5" x14ac:dyDescent="0.3">
      <c r="B31" s="5" t="s">
        <v>20</v>
      </c>
      <c r="C31" s="4">
        <f>'P2 Presupuesto Aprobado-Ejec '!B31</f>
        <v>750000</v>
      </c>
      <c r="D31" s="4">
        <f>'P2 Presupuesto Aprobado-Ejec '!C31</f>
        <v>35818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2851000</v>
      </c>
      <c r="D33" s="4">
        <f>'P2 Presupuesto Aprobado-Ejec '!C33</f>
        <v>-850000</v>
      </c>
    </row>
    <row r="34" spans="2:4" x14ac:dyDescent="0.3">
      <c r="B34" s="5" t="s">
        <v>23</v>
      </c>
      <c r="C34" s="4">
        <f>'P2 Presupuesto Aprobado-Ejec '!B34</f>
        <v>6555000</v>
      </c>
      <c r="D34" s="4">
        <f>'P2 Presupuesto Aprobado-Ejec '!C34</f>
        <v>-2173320.61</v>
      </c>
    </row>
    <row r="35" spans="2:4" x14ac:dyDescent="0.3">
      <c r="B35" s="5" t="s">
        <v>24</v>
      </c>
      <c r="C35" s="4">
        <f>'P2 Presupuesto Aprobado-Ejec '!B35</f>
        <v>27357166</v>
      </c>
      <c r="D35" s="4">
        <f>'P2 Presupuesto Aprobado-Ejec '!C35</f>
        <v>-3041614.39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9702000</v>
      </c>
      <c r="D37" s="4">
        <f>'P2 Presupuesto Aprobado-Ejec '!C37</f>
        <v>-1014544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0</v>
      </c>
      <c r="D54" s="4">
        <f>SUM(D55:D63)</f>
        <v>4592143</v>
      </c>
    </row>
    <row r="55" spans="2:4" x14ac:dyDescent="0.3">
      <c r="B55" s="5" t="s">
        <v>44</v>
      </c>
      <c r="C55" s="4">
        <f>'P2 Presupuesto Aprobado-Ejec '!B55</f>
        <v>0</v>
      </c>
      <c r="D55" s="4">
        <f>'P2 Presupuesto Aprobado-Ejec '!C55</f>
        <v>1798734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544165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116672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27577</v>
      </c>
    </row>
    <row r="59" spans="2:4" x14ac:dyDescent="0.3">
      <c r="B59" s="5" t="s">
        <v>48</v>
      </c>
      <c r="C59" s="4">
        <f>'P2 Presupuesto Aprobado-Ejec '!B59</f>
        <v>0</v>
      </c>
      <c r="D59" s="4">
        <f>'P2 Presupuesto Aprobado-Ejec '!C59</f>
        <v>1700989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106355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297651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399088825</v>
      </c>
      <c r="D85" s="29">
        <f>SUM(D12,D18,D28,D54)</f>
        <v>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100</v>
      </c>
    </row>
    <row r="93" spans="2:4" ht="43.8" thickBot="1" x14ac:dyDescent="0.35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03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93" sqref="B93"/>
    </sheetView>
  </sheetViews>
  <sheetFormatPr baseColWidth="10" defaultColWidth="11.44140625" defaultRowHeight="14.4" x14ac:dyDescent="0.3"/>
  <cols>
    <col min="1" max="1" width="46.88671875" customWidth="1"/>
    <col min="2" max="2" width="24.77734375" customWidth="1"/>
    <col min="3" max="3" width="25.5546875" customWidth="1"/>
    <col min="4" max="4" width="16" customWidth="1"/>
    <col min="5" max="5" width="16.88671875" customWidth="1"/>
    <col min="6" max="7" width="13.33203125" customWidth="1"/>
    <col min="8" max="8" width="13.44140625" bestFit="1" customWidth="1"/>
    <col min="9" max="10" width="12.6640625" bestFit="1" customWidth="1"/>
    <col min="11" max="11" width="15.33203125" bestFit="1" customWidth="1"/>
    <col min="12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297247282</v>
      </c>
      <c r="C12" s="23">
        <f t="shared" ref="C12:O12" si="0">SUM(C13,C14,C15,C16,C17)</f>
        <v>0</v>
      </c>
      <c r="D12" s="23">
        <f t="shared" si="0"/>
        <v>18623980.59</v>
      </c>
      <c r="E12" s="23">
        <f t="shared" si="0"/>
        <v>20094134.43</v>
      </c>
      <c r="F12" s="23">
        <f t="shared" si="0"/>
        <v>20699864.780000001</v>
      </c>
      <c r="G12" s="23">
        <f t="shared" si="0"/>
        <v>21305145.949999999</v>
      </c>
      <c r="H12" s="23">
        <f t="shared" si="0"/>
        <v>34838283.439999998</v>
      </c>
      <c r="I12" s="23">
        <f t="shared" si="0"/>
        <v>19243972.210000001</v>
      </c>
      <c r="J12" s="23">
        <f t="shared" si="0"/>
        <v>20491333.789999999</v>
      </c>
      <c r="K12" s="23">
        <f t="shared" si="0"/>
        <v>24467586.150000002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179764301.34</v>
      </c>
    </row>
    <row r="13" spans="1:17" x14ac:dyDescent="0.3">
      <c r="A13" s="5" t="s">
        <v>2</v>
      </c>
      <c r="B13" s="24">
        <v>234387838</v>
      </c>
      <c r="C13" s="24">
        <v>-4516893</v>
      </c>
      <c r="D13" s="25">
        <v>15498663.82</v>
      </c>
      <c r="E13" s="24">
        <v>17005330.489999998</v>
      </c>
      <c r="F13" s="24">
        <v>17606859.66</v>
      </c>
      <c r="G13" s="24">
        <v>18184491.079999998</v>
      </c>
      <c r="H13" s="24">
        <v>16960230.149999999</v>
      </c>
      <c r="I13" s="24">
        <v>16144830.49</v>
      </c>
      <c r="J13" s="24">
        <v>17362417.469999999</v>
      </c>
      <c r="K13" s="24">
        <v>21339134.530000001</v>
      </c>
      <c r="L13" s="24"/>
      <c r="M13" s="24"/>
      <c r="N13" s="24"/>
      <c r="O13" s="24"/>
      <c r="P13" s="22">
        <f t="shared" si="1"/>
        <v>140101957.69</v>
      </c>
    </row>
    <row r="14" spans="1:17" x14ac:dyDescent="0.3">
      <c r="A14" s="5" t="s">
        <v>3</v>
      </c>
      <c r="B14" s="24">
        <v>32928663</v>
      </c>
      <c r="C14" s="24">
        <v>5220000</v>
      </c>
      <c r="D14" s="24">
        <v>740000</v>
      </c>
      <c r="E14" s="26">
        <v>700000</v>
      </c>
      <c r="F14" s="24">
        <v>735000</v>
      </c>
      <c r="G14" s="24">
        <v>735000</v>
      </c>
      <c r="H14" s="24">
        <v>15482441.92</v>
      </c>
      <c r="I14" s="24">
        <v>725000</v>
      </c>
      <c r="J14" s="24">
        <v>740000</v>
      </c>
      <c r="K14" s="24">
        <v>740000</v>
      </c>
      <c r="L14" s="24"/>
      <c r="M14" s="24"/>
      <c r="N14" s="24"/>
      <c r="O14" s="24"/>
      <c r="P14" s="22">
        <f t="shared" si="1"/>
        <v>20597441.920000002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29930781</v>
      </c>
      <c r="C17" s="24">
        <v>-703107</v>
      </c>
      <c r="D17" s="24">
        <v>2385316.77</v>
      </c>
      <c r="E17" s="24">
        <v>2388803.94</v>
      </c>
      <c r="F17" s="24">
        <v>2358005.12</v>
      </c>
      <c r="G17" s="24">
        <v>2385654.87</v>
      </c>
      <c r="H17" s="24">
        <v>2395611.37</v>
      </c>
      <c r="I17" s="24">
        <v>2374141.7200000002</v>
      </c>
      <c r="J17" s="24">
        <v>2388916.3199999998</v>
      </c>
      <c r="K17" s="24">
        <v>2388451.62</v>
      </c>
      <c r="L17" s="24"/>
      <c r="M17" s="24"/>
      <c r="N17" s="24"/>
      <c r="O17" s="24"/>
      <c r="P17" s="22">
        <f t="shared" si="1"/>
        <v>19064901.73</v>
      </c>
    </row>
    <row r="18" spans="1:16" x14ac:dyDescent="0.3">
      <c r="A18" s="3" t="s">
        <v>7</v>
      </c>
      <c r="B18" s="23">
        <f>SUM(B19,B20,B21,B22,B23,B24,B25,B26,B27)</f>
        <v>47325377</v>
      </c>
      <c r="C18" s="23">
        <f>SUM(C19,C20,C21,C22,C23,C24,C25,C26,C27)</f>
        <v>2714952</v>
      </c>
      <c r="D18" s="23">
        <f t="shared" ref="D18:O18" si="2">SUM(D19,D20,D21,D22,D23,D24,D25,D26,D27)</f>
        <v>5552266.5199999996</v>
      </c>
      <c r="E18" s="23">
        <f t="shared" si="2"/>
        <v>1863516.42</v>
      </c>
      <c r="F18" s="23">
        <f t="shared" si="2"/>
        <v>3769532.2600000002</v>
      </c>
      <c r="G18" s="23">
        <f t="shared" si="2"/>
        <v>3516825.5399999996</v>
      </c>
      <c r="H18" s="23">
        <f t="shared" si="2"/>
        <v>2227347.54</v>
      </c>
      <c r="I18" s="23">
        <f t="shared" si="2"/>
        <v>4773279.9700000007</v>
      </c>
      <c r="J18" s="23">
        <f t="shared" si="2"/>
        <v>3560473.34</v>
      </c>
      <c r="K18" s="23">
        <f t="shared" si="2"/>
        <v>3215754.42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28478996.009999998</v>
      </c>
    </row>
    <row r="19" spans="1:16" x14ac:dyDescent="0.3">
      <c r="A19" s="5" t="s">
        <v>8</v>
      </c>
      <c r="B19" s="24">
        <v>6522109</v>
      </c>
      <c r="C19" s="24">
        <v>871613</v>
      </c>
      <c r="D19" s="24">
        <v>1174918</v>
      </c>
      <c r="E19" s="24">
        <v>19970.990000000002</v>
      </c>
      <c r="F19" s="24">
        <v>1069834.33</v>
      </c>
      <c r="G19" s="24">
        <v>19834</v>
      </c>
      <c r="H19" s="24">
        <v>531923.43000000005</v>
      </c>
      <c r="I19" s="24">
        <v>807832.19</v>
      </c>
      <c r="J19" s="24">
        <v>885012.1</v>
      </c>
      <c r="K19" s="24">
        <v>563383.94999999995</v>
      </c>
      <c r="L19" s="24"/>
      <c r="M19" s="24"/>
      <c r="N19" s="24"/>
      <c r="O19" s="24"/>
      <c r="P19" s="22">
        <f t="shared" si="1"/>
        <v>5072708.99</v>
      </c>
    </row>
    <row r="20" spans="1:16" x14ac:dyDescent="0.3">
      <c r="A20" s="5" t="s">
        <v>9</v>
      </c>
      <c r="B20" s="24">
        <v>2262600</v>
      </c>
      <c r="C20" s="24">
        <v>297585</v>
      </c>
      <c r="D20" s="24">
        <v>177000</v>
      </c>
      <c r="E20" s="24">
        <v>177000</v>
      </c>
      <c r="F20" s="24">
        <v>230100</v>
      </c>
      <c r="G20" s="24">
        <v>194700</v>
      </c>
      <c r="H20" s="24">
        <v>17700</v>
      </c>
      <c r="I20" s="24">
        <v>194700</v>
      </c>
      <c r="J20" s="24">
        <v>194700</v>
      </c>
      <c r="K20" s="24">
        <v>194700</v>
      </c>
      <c r="L20" s="24"/>
      <c r="M20" s="24"/>
      <c r="N20" s="24"/>
      <c r="O20" s="24"/>
      <c r="P20" s="22">
        <f t="shared" si="1"/>
        <v>1380600</v>
      </c>
    </row>
    <row r="21" spans="1:16" x14ac:dyDescent="0.3">
      <c r="A21" s="5" t="s">
        <v>10</v>
      </c>
      <c r="B21" s="24">
        <v>2100000</v>
      </c>
      <c r="C21" s="24">
        <v>0</v>
      </c>
      <c r="D21" s="24"/>
      <c r="E21" s="24">
        <v>190315</v>
      </c>
      <c r="F21" s="24"/>
      <c r="G21" s="24">
        <v>246555</v>
      </c>
      <c r="H21" s="24">
        <v>45650</v>
      </c>
      <c r="I21" s="24">
        <v>434460</v>
      </c>
      <c r="J21" s="24"/>
      <c r="K21" s="24">
        <v>204942.5</v>
      </c>
      <c r="L21" s="24"/>
      <c r="M21" s="24"/>
      <c r="N21" s="24"/>
      <c r="O21" s="24"/>
      <c r="P21" s="22">
        <f t="shared" si="1"/>
        <v>1121922.5</v>
      </c>
    </row>
    <row r="22" spans="1:16" x14ac:dyDescent="0.3">
      <c r="A22" s="5" t="s">
        <v>11</v>
      </c>
      <c r="B22" s="24">
        <v>550000</v>
      </c>
      <c r="C22" s="24">
        <v>-300000</v>
      </c>
      <c r="D22" s="24"/>
      <c r="E22" s="24"/>
      <c r="F22" s="24">
        <v>50000</v>
      </c>
      <c r="G22" s="24"/>
      <c r="H22" s="24">
        <v>0</v>
      </c>
      <c r="I22" s="24">
        <v>100000</v>
      </c>
      <c r="J22" s="24"/>
      <c r="K22" s="24"/>
      <c r="L22" s="24"/>
      <c r="M22" s="24"/>
      <c r="N22" s="24"/>
      <c r="O22" s="24"/>
      <c r="P22" s="22">
        <f t="shared" si="1"/>
        <v>150000</v>
      </c>
    </row>
    <row r="23" spans="1:16" x14ac:dyDescent="0.3">
      <c r="A23" s="5" t="s">
        <v>12</v>
      </c>
      <c r="B23" s="24">
        <v>16546083</v>
      </c>
      <c r="C23" s="24">
        <v>1258549</v>
      </c>
      <c r="D23" s="24">
        <v>1120643.4099999999</v>
      </c>
      <c r="E23" s="24">
        <v>727643.43</v>
      </c>
      <c r="F23" s="24">
        <v>986653.43</v>
      </c>
      <c r="G23" s="24">
        <v>1887392.47</v>
      </c>
      <c r="H23" s="24">
        <v>1256674.1100000001</v>
      </c>
      <c r="I23" s="24">
        <v>1418192.51</v>
      </c>
      <c r="J23" s="24">
        <v>1253198.8999999999</v>
      </c>
      <c r="K23" s="24">
        <v>1500802.52</v>
      </c>
      <c r="L23" s="24"/>
      <c r="M23" s="24"/>
      <c r="N23" s="24"/>
      <c r="O23" s="24"/>
      <c r="P23" s="22">
        <f t="shared" si="1"/>
        <v>10151200.779999999</v>
      </c>
    </row>
    <row r="24" spans="1:16" x14ac:dyDescent="0.3">
      <c r="A24" s="5" t="s">
        <v>13</v>
      </c>
      <c r="B24" s="24">
        <v>3818075</v>
      </c>
      <c r="C24" s="24">
        <v>200000</v>
      </c>
      <c r="D24" s="24">
        <v>2526165.11</v>
      </c>
      <c r="E24" s="24">
        <v>115767</v>
      </c>
      <c r="F24" s="24">
        <v>209323</v>
      </c>
      <c r="G24" s="24">
        <v>118940</v>
      </c>
      <c r="H24" s="24">
        <v>103910</v>
      </c>
      <c r="I24" s="24">
        <v>103910</v>
      </c>
      <c r="J24" s="24">
        <v>102731</v>
      </c>
      <c r="K24" s="24">
        <v>77681</v>
      </c>
      <c r="L24" s="24"/>
      <c r="M24" s="24"/>
      <c r="N24" s="24"/>
      <c r="O24" s="24"/>
      <c r="P24" s="22">
        <f t="shared" si="1"/>
        <v>3358427.11</v>
      </c>
    </row>
    <row r="25" spans="1:16" x14ac:dyDescent="0.3">
      <c r="A25" s="5" t="s">
        <v>14</v>
      </c>
      <c r="B25" s="24">
        <v>3720000</v>
      </c>
      <c r="C25" s="24">
        <v>-1069300</v>
      </c>
      <c r="D25" s="24">
        <v>249830</v>
      </c>
      <c r="E25" s="24"/>
      <c r="F25" s="24">
        <v>249970</v>
      </c>
      <c r="G25" s="24">
        <v>249950</v>
      </c>
      <c r="H25" s="24">
        <v>250250</v>
      </c>
      <c r="I25" s="24">
        <v>251104</v>
      </c>
      <c r="J25" s="24">
        <v>256555.6</v>
      </c>
      <c r="K25" s="24">
        <v>238242</v>
      </c>
      <c r="L25" s="24"/>
      <c r="M25" s="24"/>
      <c r="N25" s="24"/>
      <c r="O25" s="24"/>
      <c r="P25" s="22">
        <f t="shared" si="1"/>
        <v>1745901.6</v>
      </c>
    </row>
    <row r="26" spans="1:16" x14ac:dyDescent="0.3">
      <c r="A26" s="5" t="s">
        <v>15</v>
      </c>
      <c r="B26" s="24">
        <v>4020000</v>
      </c>
      <c r="C26" s="24">
        <v>1732033</v>
      </c>
      <c r="D26" s="24">
        <v>303710</v>
      </c>
      <c r="E26" s="24">
        <v>398000</v>
      </c>
      <c r="F26" s="24">
        <v>274000</v>
      </c>
      <c r="G26" s="24">
        <v>124000</v>
      </c>
      <c r="H26" s="24">
        <v>21240</v>
      </c>
      <c r="I26" s="24">
        <v>452400</v>
      </c>
      <c r="J26" s="24">
        <v>576250.74</v>
      </c>
      <c r="K26" s="24">
        <v>436002.45</v>
      </c>
      <c r="L26" s="24"/>
      <c r="M26" s="24"/>
      <c r="N26" s="24"/>
      <c r="O26" s="24"/>
      <c r="P26" s="22">
        <f t="shared" si="1"/>
        <v>2585603.1900000004</v>
      </c>
    </row>
    <row r="27" spans="1:16" x14ac:dyDescent="0.3">
      <c r="A27" s="5" t="s">
        <v>16</v>
      </c>
      <c r="B27" s="24">
        <v>7786510</v>
      </c>
      <c r="C27" s="24">
        <v>-275528</v>
      </c>
      <c r="D27" s="24"/>
      <c r="E27" s="24">
        <v>234820</v>
      </c>
      <c r="F27" s="24">
        <v>699651.5</v>
      </c>
      <c r="G27" s="24">
        <v>675454.07</v>
      </c>
      <c r="H27" s="24">
        <v>0</v>
      </c>
      <c r="I27" s="24">
        <v>1010681.27</v>
      </c>
      <c r="J27" s="24">
        <v>292025</v>
      </c>
      <c r="K27" s="24"/>
      <c r="L27" s="24"/>
      <c r="M27" s="24"/>
      <c r="N27" s="24"/>
      <c r="O27" s="24"/>
      <c r="P27" s="22">
        <f t="shared" si="1"/>
        <v>2912631.84</v>
      </c>
    </row>
    <row r="28" spans="1:16" x14ac:dyDescent="0.3">
      <c r="A28" s="3" t="s">
        <v>17</v>
      </c>
      <c r="B28" s="23">
        <f>SUM(B29,B30,B31,B32,B33,B34,B35,B36,B37,)</f>
        <v>54516166</v>
      </c>
      <c r="C28" s="23">
        <f t="shared" ref="C28:O28" si="3">SUM(C29,C30,C31,C32,C33,C34,C35,C36,C37,)</f>
        <v>-7307095</v>
      </c>
      <c r="D28" s="23">
        <f t="shared" si="3"/>
        <v>1895053.54</v>
      </c>
      <c r="E28" s="23">
        <f t="shared" si="3"/>
        <v>1509152.9300000002</v>
      </c>
      <c r="F28" s="23">
        <f t="shared" si="3"/>
        <v>1135904.3799999999</v>
      </c>
      <c r="G28" s="23">
        <v>1773212.2</v>
      </c>
      <c r="H28" s="23">
        <f t="shared" si="3"/>
        <v>6823929.9800000004</v>
      </c>
      <c r="I28" s="23">
        <f t="shared" si="3"/>
        <v>843875.46</v>
      </c>
      <c r="J28" s="23">
        <f t="shared" si="3"/>
        <v>2547508.36</v>
      </c>
      <c r="K28" s="23">
        <f t="shared" si="3"/>
        <v>4504701.41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21033338.260000002</v>
      </c>
    </row>
    <row r="29" spans="1:16" x14ac:dyDescent="0.3">
      <c r="A29" s="5" t="s">
        <v>18</v>
      </c>
      <c r="B29" s="24">
        <v>6350000</v>
      </c>
      <c r="C29" s="24">
        <v>-226352</v>
      </c>
      <c r="D29" s="24">
        <v>132297.19</v>
      </c>
      <c r="E29" s="24">
        <v>159401.37</v>
      </c>
      <c r="F29" s="24">
        <v>150924.28</v>
      </c>
      <c r="G29" s="24">
        <v>181569.2</v>
      </c>
      <c r="H29" s="24">
        <v>118318.14</v>
      </c>
      <c r="I29" s="24">
        <v>221075.46</v>
      </c>
      <c r="J29" s="24">
        <v>659508.36</v>
      </c>
      <c r="K29" s="24">
        <v>1360000</v>
      </c>
      <c r="L29" s="24"/>
      <c r="M29" s="24"/>
      <c r="N29" s="24"/>
      <c r="O29" s="24"/>
      <c r="P29" s="22">
        <f t="shared" si="1"/>
        <v>2983094</v>
      </c>
    </row>
    <row r="30" spans="1:16" x14ac:dyDescent="0.3">
      <c r="A30" s="5" t="s">
        <v>19</v>
      </c>
      <c r="B30" s="24">
        <v>950000</v>
      </c>
      <c r="C30" s="24">
        <v>-37082</v>
      </c>
      <c r="D30" s="24">
        <v>151545.63</v>
      </c>
      <c r="E30" s="24"/>
      <c r="F30" s="24"/>
      <c r="G30" s="24"/>
      <c r="H30" s="24">
        <v>236401.2</v>
      </c>
      <c r="I30" s="24">
        <v>0</v>
      </c>
      <c r="J30" s="24"/>
      <c r="K30" s="24">
        <v>1947</v>
      </c>
      <c r="L30" s="24"/>
      <c r="M30" s="24"/>
      <c r="N30" s="24"/>
      <c r="O30" s="24"/>
      <c r="P30" s="22">
        <f t="shared" si="1"/>
        <v>389893.83</v>
      </c>
    </row>
    <row r="31" spans="1:16" x14ac:dyDescent="0.3">
      <c r="A31" s="5" t="s">
        <v>20</v>
      </c>
      <c r="B31" s="24">
        <v>750000</v>
      </c>
      <c r="C31" s="24">
        <v>35818</v>
      </c>
      <c r="D31" s="24"/>
      <c r="E31" s="24"/>
      <c r="F31" s="24"/>
      <c r="G31" s="24">
        <v>139605.79999999999</v>
      </c>
      <c r="H31" s="24">
        <v>1888</v>
      </c>
      <c r="I31" s="24">
        <v>0</v>
      </c>
      <c r="J31" s="24"/>
      <c r="K31" s="24">
        <v>0</v>
      </c>
      <c r="L31" s="24"/>
      <c r="M31" s="24"/>
      <c r="N31" s="24"/>
      <c r="O31" s="24"/>
      <c r="P31" s="22">
        <f t="shared" si="1"/>
        <v>141493.79999999999</v>
      </c>
    </row>
    <row r="32" spans="1:16" x14ac:dyDescent="0.3">
      <c r="A32" s="5" t="s">
        <v>21</v>
      </c>
      <c r="B32" s="24">
        <v>1000</v>
      </c>
      <c r="C32" s="24">
        <v>0</v>
      </c>
      <c r="D32" s="24"/>
      <c r="E32" s="24"/>
      <c r="F32" s="24"/>
      <c r="G32" s="24"/>
      <c r="H32" s="24"/>
      <c r="I32" s="24">
        <v>0</v>
      </c>
      <c r="J32" s="24"/>
      <c r="K32" s="24">
        <v>0</v>
      </c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2851000</v>
      </c>
      <c r="C33" s="24">
        <v>-850000</v>
      </c>
      <c r="D33" s="24"/>
      <c r="E33" s="24"/>
      <c r="F33" s="24"/>
      <c r="G33" s="24"/>
      <c r="H33" s="24">
        <v>132031.38</v>
      </c>
      <c r="I33" s="24">
        <v>0</v>
      </c>
      <c r="J33" s="24"/>
      <c r="K33" s="24">
        <v>263057.96999999997</v>
      </c>
      <c r="L33" s="24"/>
      <c r="M33" s="24"/>
      <c r="N33" s="24"/>
      <c r="O33" s="24"/>
      <c r="P33" s="22">
        <f t="shared" si="1"/>
        <v>395089.35</v>
      </c>
    </row>
    <row r="34" spans="1:16" x14ac:dyDescent="0.3">
      <c r="A34" s="5" t="s">
        <v>23</v>
      </c>
      <c r="B34" s="24">
        <v>6555000</v>
      </c>
      <c r="C34" s="24">
        <v>-2173320.61</v>
      </c>
      <c r="D34" s="24"/>
      <c r="E34" s="24"/>
      <c r="F34" s="24"/>
      <c r="G34" s="24"/>
      <c r="H34" s="24">
        <v>1899919.22</v>
      </c>
      <c r="I34" s="24"/>
      <c r="J34" s="24"/>
      <c r="K34" s="24">
        <v>1360462.5</v>
      </c>
      <c r="L34" s="24"/>
      <c r="M34" s="24"/>
      <c r="N34" s="24"/>
      <c r="O34" s="24"/>
      <c r="P34" s="22">
        <f t="shared" si="1"/>
        <v>3260381.7199999997</v>
      </c>
    </row>
    <row r="35" spans="1:16" x14ac:dyDescent="0.3">
      <c r="A35" s="5" t="s">
        <v>24</v>
      </c>
      <c r="B35" s="24">
        <v>27357166</v>
      </c>
      <c r="C35" s="24">
        <v>-3041614.39</v>
      </c>
      <c r="D35" s="24">
        <v>1611210.72</v>
      </c>
      <c r="E35" s="24">
        <v>1324027.56</v>
      </c>
      <c r="F35" s="24">
        <v>984980.1</v>
      </c>
      <c r="G35" s="24">
        <v>311400</v>
      </c>
      <c r="H35" s="24">
        <v>3006443.62</v>
      </c>
      <c r="I35" s="24">
        <v>622800</v>
      </c>
      <c r="J35" s="24">
        <v>1888000</v>
      </c>
      <c r="K35" s="24">
        <v>325590.95</v>
      </c>
      <c r="L35" s="24"/>
      <c r="M35" s="24"/>
      <c r="N35" s="24"/>
      <c r="O35" s="24"/>
      <c r="P35" s="22">
        <f t="shared" si="1"/>
        <v>10074452.949999999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9702000</v>
      </c>
      <c r="C37" s="24">
        <v>-1014544</v>
      </c>
      <c r="D37" s="24"/>
      <c r="E37" s="24">
        <v>25724</v>
      </c>
      <c r="F37" s="24"/>
      <c r="G37" s="24">
        <v>1140637.2</v>
      </c>
      <c r="H37" s="24">
        <v>1428928.42</v>
      </c>
      <c r="I37" s="24"/>
      <c r="J37" s="24"/>
      <c r="K37" s="24">
        <v>1193642.99</v>
      </c>
      <c r="L37" s="24"/>
      <c r="M37" s="24"/>
      <c r="N37" s="24"/>
      <c r="O37" s="24"/>
      <c r="P37" s="22">
        <f t="shared" si="1"/>
        <v>3788932.6100000003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4592143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1159744.8999999999</v>
      </c>
      <c r="H54" s="23">
        <f t="shared" si="6"/>
        <v>1815040.8499999999</v>
      </c>
      <c r="I54" s="23">
        <f t="shared" si="6"/>
        <v>0</v>
      </c>
      <c r="J54" s="23">
        <f t="shared" si="6"/>
        <v>0</v>
      </c>
      <c r="K54" s="23">
        <f t="shared" si="6"/>
        <v>20617.2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2995402.95</v>
      </c>
    </row>
    <row r="55" spans="1:16" x14ac:dyDescent="0.3">
      <c r="A55" s="5" t="s">
        <v>44</v>
      </c>
      <c r="B55" s="24"/>
      <c r="C55" s="24">
        <v>1798734</v>
      </c>
      <c r="D55" s="24"/>
      <c r="E55" s="24"/>
      <c r="F55" s="24"/>
      <c r="G55" s="24">
        <v>21210.5</v>
      </c>
      <c r="H55" s="24">
        <v>875847.31</v>
      </c>
      <c r="I55" s="24"/>
      <c r="J55" s="24"/>
      <c r="K55" s="24"/>
      <c r="L55" s="24"/>
      <c r="M55" s="24"/>
      <c r="N55" s="24"/>
      <c r="O55" s="24"/>
      <c r="P55" s="22">
        <f t="shared" si="1"/>
        <v>897057.81</v>
      </c>
    </row>
    <row r="56" spans="1:16" x14ac:dyDescent="0.3">
      <c r="A56" s="5" t="s">
        <v>45</v>
      </c>
      <c r="B56" s="24"/>
      <c r="C56" s="24">
        <v>544165</v>
      </c>
      <c r="D56" s="24"/>
      <c r="E56" s="24"/>
      <c r="F56" s="24"/>
      <c r="G56" s="24"/>
      <c r="H56" s="24">
        <v>331824.11</v>
      </c>
      <c r="I56" s="24"/>
      <c r="J56" s="24"/>
      <c r="K56" s="24"/>
      <c r="L56" s="24"/>
      <c r="M56" s="24"/>
      <c r="N56" s="24"/>
      <c r="O56" s="24"/>
      <c r="P56" s="22">
        <f t="shared" si="1"/>
        <v>331824.11</v>
      </c>
    </row>
    <row r="57" spans="1:16" x14ac:dyDescent="0.3">
      <c r="A57" s="5" t="s">
        <v>46</v>
      </c>
      <c r="B57" s="24"/>
      <c r="C57" s="24">
        <v>116672</v>
      </c>
      <c r="D57" s="24"/>
      <c r="E57" s="24"/>
      <c r="F57" s="24"/>
      <c r="G57" s="24">
        <v>69734.399999999994</v>
      </c>
      <c r="H57" s="24">
        <v>3398.4</v>
      </c>
      <c r="I57" s="24"/>
      <c r="J57" s="24"/>
      <c r="K57" s="24"/>
      <c r="L57" s="24"/>
      <c r="M57" s="24"/>
      <c r="N57" s="24"/>
      <c r="O57" s="24"/>
      <c r="P57" s="22">
        <f t="shared" si="1"/>
        <v>73132.799999999988</v>
      </c>
    </row>
    <row r="58" spans="1:16" x14ac:dyDescent="0.3">
      <c r="A58" s="5" t="s">
        <v>47</v>
      </c>
      <c r="B58" s="24"/>
      <c r="C58" s="24">
        <v>27577</v>
      </c>
      <c r="D58" s="24"/>
      <c r="E58" s="24"/>
      <c r="F58" s="24"/>
      <c r="G58" s="24"/>
      <c r="H58" s="24">
        <v>27576.6</v>
      </c>
      <c r="I58" s="24"/>
      <c r="J58" s="24"/>
      <c r="K58" s="24"/>
      <c r="L58" s="24"/>
      <c r="M58" s="24"/>
      <c r="N58" s="24"/>
      <c r="O58" s="24"/>
      <c r="P58" s="22">
        <f t="shared" si="1"/>
        <v>27576.6</v>
      </c>
    </row>
    <row r="59" spans="1:16" x14ac:dyDescent="0.3">
      <c r="A59" s="5" t="s">
        <v>48</v>
      </c>
      <c r="B59" s="24"/>
      <c r="C59" s="24">
        <v>1700989</v>
      </c>
      <c r="D59" s="24"/>
      <c r="E59" s="24"/>
      <c r="F59" s="24"/>
      <c r="G59" s="24">
        <v>1068800</v>
      </c>
      <c r="H59" s="24">
        <v>497380.02</v>
      </c>
      <c r="I59" s="24"/>
      <c r="J59" s="24"/>
      <c r="K59" s="24">
        <v>20617.2</v>
      </c>
      <c r="L59" s="24"/>
      <c r="M59" s="24"/>
      <c r="N59" s="24"/>
      <c r="O59" s="24"/>
      <c r="P59" s="22">
        <f t="shared" si="1"/>
        <v>1586797.22</v>
      </c>
    </row>
    <row r="60" spans="1:16" x14ac:dyDescent="0.3">
      <c r="A60" s="5" t="s">
        <v>49</v>
      </c>
      <c r="B60" s="24"/>
      <c r="C60" s="24">
        <v>106355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297651</v>
      </c>
      <c r="D62" s="24"/>
      <c r="E62" s="24"/>
      <c r="F62" s="24"/>
      <c r="G62" s="24"/>
      <c r="H62" s="24">
        <v>79014.41</v>
      </c>
      <c r="I62" s="24"/>
      <c r="J62" s="24"/>
      <c r="K62" s="24"/>
      <c r="L62" s="24"/>
      <c r="M62" s="24"/>
      <c r="N62" s="24"/>
      <c r="O62" s="24"/>
      <c r="P62" s="22">
        <f t="shared" si="1"/>
        <v>79014.41</v>
      </c>
    </row>
    <row r="63" spans="1:16" x14ac:dyDescent="0.3">
      <c r="A63" s="5" t="s">
        <v>52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399088825</v>
      </c>
      <c r="C85" s="29">
        <f t="shared" ref="C85:P85" si="11">SUM(C12,C18,C28,C38,C47,C54,C64,C69,C72,C76,)</f>
        <v>0</v>
      </c>
      <c r="D85" s="29">
        <f t="shared" si="11"/>
        <v>26071300.649999999</v>
      </c>
      <c r="E85" s="29">
        <f t="shared" si="11"/>
        <v>23466803.780000001</v>
      </c>
      <c r="F85" s="29">
        <f t="shared" si="11"/>
        <v>25605301.420000002</v>
      </c>
      <c r="G85" s="29">
        <f t="shared" si="11"/>
        <v>27754928.589999996</v>
      </c>
      <c r="H85" s="29">
        <f t="shared" si="11"/>
        <v>45704601.809999995</v>
      </c>
      <c r="I85" s="29">
        <f t="shared" si="11"/>
        <v>24861127.640000001</v>
      </c>
      <c r="J85" s="29">
        <f t="shared" si="11"/>
        <v>26599315.489999998</v>
      </c>
      <c r="K85" s="29">
        <f t="shared" si="11"/>
        <v>32208659.18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232272038.55999997</v>
      </c>
    </row>
    <row r="86" spans="1:16" x14ac:dyDescent="0.3">
      <c r="A86" s="5" t="s">
        <v>103</v>
      </c>
    </row>
    <row r="87" spans="1:16" x14ac:dyDescent="0.3">
      <c r="A87" s="5" t="s">
        <v>107</v>
      </c>
    </row>
    <row r="88" spans="1:16" x14ac:dyDescent="0.3">
      <c r="A88" s="5" t="s">
        <v>108</v>
      </c>
    </row>
    <row r="92" spans="1:16" x14ac:dyDescent="0.3">
      <c r="A92" t="s">
        <v>106</v>
      </c>
    </row>
    <row r="93" spans="1:16" x14ac:dyDescent="0.3">
      <c r="A93" t="s">
        <v>105</v>
      </c>
    </row>
    <row r="102" spans="1:1" x14ac:dyDescent="0.3">
      <c r="A102" t="s">
        <v>100</v>
      </c>
    </row>
    <row r="103" spans="1:1" x14ac:dyDescent="0.3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C4" zoomScale="70" zoomScaleNormal="70" workbookViewId="0">
      <selection activeCell="H11" sqref="H11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9.6640625" customWidth="1"/>
    <col min="6" max="6" width="18.5546875" customWidth="1"/>
    <col min="7" max="7" width="19" customWidth="1"/>
    <col min="8" max="8" width="18" customWidth="1"/>
    <col min="9" max="9" width="17.33203125" customWidth="1"/>
    <col min="10" max="10" width="21.441406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22.332031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18623980.59</v>
      </c>
      <c r="E11" s="23">
        <f>'P2 Presupuesto Aprobado-Ejec '!E12</f>
        <v>20094134.43</v>
      </c>
      <c r="F11" s="23">
        <f>'P2 Presupuesto Aprobado-Ejec '!F12</f>
        <v>20699864.780000001</v>
      </c>
      <c r="G11" s="23">
        <f>'P2 Presupuesto Aprobado-Ejec '!G12</f>
        <v>21305145.949999999</v>
      </c>
      <c r="H11" s="23">
        <f>'P2 Presupuesto Aprobado-Ejec '!H12</f>
        <v>34838283.439999998</v>
      </c>
      <c r="I11" s="23">
        <f>'P2 Presupuesto Aprobado-Ejec '!I12</f>
        <v>19243972.210000001</v>
      </c>
      <c r="J11" s="23">
        <f>'P2 Presupuesto Aprobado-Ejec '!J12</f>
        <v>20491333.789999999</v>
      </c>
      <c r="K11" s="23">
        <f>'P2 Presupuesto Aprobado-Ejec '!K12</f>
        <v>24467586.150000002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179764301.34</v>
      </c>
    </row>
    <row r="12" spans="3:17" x14ac:dyDescent="0.3">
      <c r="C12" s="5" t="s">
        <v>2</v>
      </c>
      <c r="D12" s="24">
        <f>'P2 Presupuesto Aprobado-Ejec '!D13</f>
        <v>15498663.82</v>
      </c>
      <c r="E12" s="24">
        <f>'P2 Presupuesto Aprobado-Ejec '!E13</f>
        <v>17005330.489999998</v>
      </c>
      <c r="F12" s="24">
        <f>'P2 Presupuesto Aprobado-Ejec '!F13</f>
        <v>17606859.66</v>
      </c>
      <c r="G12" s="24">
        <f>'P2 Presupuesto Aprobado-Ejec '!G13</f>
        <v>18184491.079999998</v>
      </c>
      <c r="H12" s="24">
        <f>'P2 Presupuesto Aprobado-Ejec '!H13</f>
        <v>16960230.149999999</v>
      </c>
      <c r="I12" s="24">
        <f>'P2 Presupuesto Aprobado-Ejec '!I13</f>
        <v>16144830.49</v>
      </c>
      <c r="J12" s="24">
        <f>'P2 Presupuesto Aprobado-Ejec '!J13</f>
        <v>17362417.469999999</v>
      </c>
      <c r="K12" s="24">
        <f>'P2 Presupuesto Aprobado-Ejec '!K13</f>
        <v>21339134.530000001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140101957.69</v>
      </c>
    </row>
    <row r="13" spans="3:17" x14ac:dyDescent="0.3">
      <c r="C13" s="5" t="s">
        <v>3</v>
      </c>
      <c r="D13" s="24">
        <f>'P2 Presupuesto Aprobado-Ejec '!D14</f>
        <v>740000</v>
      </c>
      <c r="E13" s="24">
        <f>'P2 Presupuesto Aprobado-Ejec '!E14</f>
        <v>700000</v>
      </c>
      <c r="F13" s="24">
        <f>'P2 Presupuesto Aprobado-Ejec '!F14</f>
        <v>735000</v>
      </c>
      <c r="G13" s="24">
        <f>'P2 Presupuesto Aprobado-Ejec '!G14</f>
        <v>735000</v>
      </c>
      <c r="H13" s="24">
        <f>'P2 Presupuesto Aprobado-Ejec '!H14</f>
        <v>15482441.92</v>
      </c>
      <c r="I13" s="24">
        <f>'P2 Presupuesto Aprobado-Ejec '!I14</f>
        <v>725000</v>
      </c>
      <c r="J13" s="24">
        <f>'P2 Presupuesto Aprobado-Ejec '!J14</f>
        <v>740000</v>
      </c>
      <c r="K13" s="24">
        <f>'P2 Presupuesto Aprobado-Ejec '!K14</f>
        <v>740000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20597441.920000002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2385316.77</v>
      </c>
      <c r="E16" s="24">
        <f>'P2 Presupuesto Aprobado-Ejec '!E17</f>
        <v>2388803.94</v>
      </c>
      <c r="F16" s="24">
        <f>'P2 Presupuesto Aprobado-Ejec '!F17</f>
        <v>2358005.12</v>
      </c>
      <c r="G16" s="24">
        <f>'P2 Presupuesto Aprobado-Ejec '!G17</f>
        <v>2385654.87</v>
      </c>
      <c r="H16" s="24">
        <f>'P2 Presupuesto Aprobado-Ejec '!H17</f>
        <v>2395611.37</v>
      </c>
      <c r="I16" s="24">
        <f>'P2 Presupuesto Aprobado-Ejec '!I17</f>
        <v>2374141.7200000002</v>
      </c>
      <c r="J16" s="24">
        <f>'P2 Presupuesto Aprobado-Ejec '!J17</f>
        <v>2388916.3199999998</v>
      </c>
      <c r="K16" s="24">
        <f>'P2 Presupuesto Aprobado-Ejec '!K17</f>
        <v>2388451.62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19064901.73</v>
      </c>
    </row>
    <row r="17" spans="3:16" x14ac:dyDescent="0.3">
      <c r="C17" s="3" t="s">
        <v>7</v>
      </c>
      <c r="D17" s="23">
        <f>'P2 Presupuesto Aprobado-Ejec '!D18</f>
        <v>5552266.5199999996</v>
      </c>
      <c r="E17" s="23">
        <f>'P2 Presupuesto Aprobado-Ejec '!E18</f>
        <v>1863516.42</v>
      </c>
      <c r="F17" s="23">
        <f>'P2 Presupuesto Aprobado-Ejec '!F18</f>
        <v>3769532.2600000002</v>
      </c>
      <c r="G17" s="23">
        <f>'P2 Presupuesto Aprobado-Ejec '!G18</f>
        <v>3516825.5399999996</v>
      </c>
      <c r="H17" s="23">
        <f>'P2 Presupuesto Aprobado-Ejec '!H18</f>
        <v>2227347.54</v>
      </c>
      <c r="I17" s="23">
        <f>'P2 Presupuesto Aprobado-Ejec '!I18</f>
        <v>4773279.9700000007</v>
      </c>
      <c r="J17" s="23">
        <f>'P2 Presupuesto Aprobado-Ejec '!J18</f>
        <v>3560473.34</v>
      </c>
      <c r="K17" s="23">
        <f>'P2 Presupuesto Aprobado-Ejec '!K18</f>
        <v>3215754.42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28478996.009999998</v>
      </c>
    </row>
    <row r="18" spans="3:16" x14ac:dyDescent="0.3">
      <c r="C18" s="5" t="s">
        <v>8</v>
      </c>
      <c r="D18" s="24">
        <f>'P2 Presupuesto Aprobado-Ejec '!D19</f>
        <v>1174918</v>
      </c>
      <c r="E18" s="24">
        <f>'P2 Presupuesto Aprobado-Ejec '!E19</f>
        <v>19970.990000000002</v>
      </c>
      <c r="F18" s="24">
        <f>'P2 Presupuesto Aprobado-Ejec '!F19</f>
        <v>1069834.33</v>
      </c>
      <c r="G18" s="24">
        <f>'P2 Presupuesto Aprobado-Ejec '!G19</f>
        <v>19834</v>
      </c>
      <c r="H18" s="24">
        <f>'P2 Presupuesto Aprobado-Ejec '!H19</f>
        <v>531923.43000000005</v>
      </c>
      <c r="I18" s="24">
        <f>'P2 Presupuesto Aprobado-Ejec '!I19</f>
        <v>807832.19</v>
      </c>
      <c r="J18" s="24">
        <f>'P2 Presupuesto Aprobado-Ejec '!J19</f>
        <v>885012.1</v>
      </c>
      <c r="K18" s="24">
        <f>'P2 Presupuesto Aprobado-Ejec '!K19</f>
        <v>563383.94999999995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5072708.99</v>
      </c>
    </row>
    <row r="19" spans="3:16" x14ac:dyDescent="0.3">
      <c r="C19" s="5" t="s">
        <v>9</v>
      </c>
      <c r="D19" s="24">
        <f>'P2 Presupuesto Aprobado-Ejec '!D20</f>
        <v>177000</v>
      </c>
      <c r="E19" s="24">
        <f>'P2 Presupuesto Aprobado-Ejec '!E20</f>
        <v>177000</v>
      </c>
      <c r="F19" s="24">
        <f>'P2 Presupuesto Aprobado-Ejec '!F20</f>
        <v>230100</v>
      </c>
      <c r="G19" s="24">
        <f>'P2 Presupuesto Aprobado-Ejec '!G20</f>
        <v>194700</v>
      </c>
      <c r="H19" s="24">
        <f>'P2 Presupuesto Aprobado-Ejec '!H20</f>
        <v>17700</v>
      </c>
      <c r="I19" s="24">
        <f>'P2 Presupuesto Aprobado-Ejec '!I20</f>
        <v>194700</v>
      </c>
      <c r="J19" s="24">
        <f>'P2 Presupuesto Aprobado-Ejec '!J20</f>
        <v>194700</v>
      </c>
      <c r="K19" s="24">
        <f>'P2 Presupuesto Aprobado-Ejec '!K20</f>
        <v>194700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1380600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190315</v>
      </c>
      <c r="F20" s="24">
        <f>'P2 Presupuesto Aprobado-Ejec '!F21</f>
        <v>0</v>
      </c>
      <c r="G20" s="24">
        <f>'P2 Presupuesto Aprobado-Ejec '!G21</f>
        <v>246555</v>
      </c>
      <c r="H20" s="24">
        <f>'P2 Presupuesto Aprobado-Ejec '!H21</f>
        <v>45650</v>
      </c>
      <c r="I20" s="24">
        <f>'P2 Presupuesto Aprobado-Ejec '!I21</f>
        <v>434460</v>
      </c>
      <c r="J20" s="24">
        <f>'P2 Presupuesto Aprobado-Ejec '!J21</f>
        <v>0</v>
      </c>
      <c r="K20" s="24">
        <f>'P2 Presupuesto Aprobado-Ejec '!K21</f>
        <v>204942.5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1121922.5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50000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100000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150000</v>
      </c>
    </row>
    <row r="22" spans="3:16" x14ac:dyDescent="0.3">
      <c r="C22" s="5" t="s">
        <v>12</v>
      </c>
      <c r="D22" s="24">
        <f>'P2 Presupuesto Aprobado-Ejec '!D23</f>
        <v>1120643.4099999999</v>
      </c>
      <c r="E22" s="24">
        <f>'P2 Presupuesto Aprobado-Ejec '!E23</f>
        <v>727643.43</v>
      </c>
      <c r="F22" s="24">
        <f>'P2 Presupuesto Aprobado-Ejec '!F23</f>
        <v>986653.43</v>
      </c>
      <c r="G22" s="24">
        <f>'P2 Presupuesto Aprobado-Ejec '!G23</f>
        <v>1887392.47</v>
      </c>
      <c r="H22" s="24">
        <f>'P2 Presupuesto Aprobado-Ejec '!H23</f>
        <v>1256674.1100000001</v>
      </c>
      <c r="I22" s="24">
        <f>'P2 Presupuesto Aprobado-Ejec '!I23</f>
        <v>1418192.51</v>
      </c>
      <c r="J22" s="24">
        <f>'P2 Presupuesto Aprobado-Ejec '!J23</f>
        <v>1253198.8999999999</v>
      </c>
      <c r="K22" s="24">
        <f>'P2 Presupuesto Aprobado-Ejec '!K23</f>
        <v>1500802.52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10151200.779999999</v>
      </c>
    </row>
    <row r="23" spans="3:16" x14ac:dyDescent="0.3">
      <c r="C23" s="5" t="s">
        <v>13</v>
      </c>
      <c r="D23" s="24">
        <f>'P2 Presupuesto Aprobado-Ejec '!D24</f>
        <v>2526165.11</v>
      </c>
      <c r="E23" s="24">
        <f>'P2 Presupuesto Aprobado-Ejec '!E24</f>
        <v>115767</v>
      </c>
      <c r="F23" s="24">
        <f>'P2 Presupuesto Aprobado-Ejec '!F24</f>
        <v>209323</v>
      </c>
      <c r="G23" s="24">
        <f>'P2 Presupuesto Aprobado-Ejec '!G24</f>
        <v>118940</v>
      </c>
      <c r="H23" s="24">
        <f>'P2 Presupuesto Aprobado-Ejec '!H24</f>
        <v>103910</v>
      </c>
      <c r="I23" s="24">
        <f>'P2 Presupuesto Aprobado-Ejec '!I24</f>
        <v>103910</v>
      </c>
      <c r="J23" s="24">
        <f>'P2 Presupuesto Aprobado-Ejec '!J24</f>
        <v>102731</v>
      </c>
      <c r="K23" s="24">
        <f>'P2 Presupuesto Aprobado-Ejec '!K24</f>
        <v>77681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3358427.11</v>
      </c>
    </row>
    <row r="24" spans="3:16" x14ac:dyDescent="0.3">
      <c r="C24" s="5" t="s">
        <v>14</v>
      </c>
      <c r="D24" s="24">
        <f>'P2 Presupuesto Aprobado-Ejec '!D25</f>
        <v>249830</v>
      </c>
      <c r="E24" s="24">
        <f>'P2 Presupuesto Aprobado-Ejec '!E25</f>
        <v>0</v>
      </c>
      <c r="F24" s="24">
        <f>'P2 Presupuesto Aprobado-Ejec '!F25</f>
        <v>249970</v>
      </c>
      <c r="G24" s="24">
        <f>'P2 Presupuesto Aprobado-Ejec '!G25</f>
        <v>249950</v>
      </c>
      <c r="H24" s="24">
        <f>'P2 Presupuesto Aprobado-Ejec '!H25</f>
        <v>250250</v>
      </c>
      <c r="I24" s="24">
        <f>'P2 Presupuesto Aprobado-Ejec '!I25</f>
        <v>251104</v>
      </c>
      <c r="J24" s="24">
        <f>'P2 Presupuesto Aprobado-Ejec '!J25</f>
        <v>256555.6</v>
      </c>
      <c r="K24" s="24">
        <f>'P2 Presupuesto Aprobado-Ejec '!K25</f>
        <v>238242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1745901.6</v>
      </c>
    </row>
    <row r="25" spans="3:16" x14ac:dyDescent="0.3">
      <c r="C25" s="5" t="s">
        <v>15</v>
      </c>
      <c r="D25" s="24">
        <f>'P2 Presupuesto Aprobado-Ejec '!D26</f>
        <v>303710</v>
      </c>
      <c r="E25" s="24">
        <f>'P2 Presupuesto Aprobado-Ejec '!E26</f>
        <v>398000</v>
      </c>
      <c r="F25" s="24">
        <f>'P2 Presupuesto Aprobado-Ejec '!F26</f>
        <v>274000</v>
      </c>
      <c r="G25" s="24">
        <f>'P2 Presupuesto Aprobado-Ejec '!G26</f>
        <v>124000</v>
      </c>
      <c r="H25" s="24">
        <f>'P2 Presupuesto Aprobado-Ejec '!H26</f>
        <v>21240</v>
      </c>
      <c r="I25" s="24">
        <f>'P2 Presupuesto Aprobado-Ejec '!I26</f>
        <v>452400</v>
      </c>
      <c r="J25" s="24">
        <f>'P2 Presupuesto Aprobado-Ejec '!J26</f>
        <v>576250.74</v>
      </c>
      <c r="K25" s="24">
        <f>'P2 Presupuesto Aprobado-Ejec '!K26</f>
        <v>436002.45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2585603.1900000004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234820</v>
      </c>
      <c r="F26" s="24">
        <f>'P2 Presupuesto Aprobado-Ejec '!F27</f>
        <v>699651.5</v>
      </c>
      <c r="G26" s="24">
        <f>'P2 Presupuesto Aprobado-Ejec '!G27</f>
        <v>675454.07</v>
      </c>
      <c r="H26" s="24">
        <f>'P2 Presupuesto Aprobado-Ejec '!H27</f>
        <v>0</v>
      </c>
      <c r="I26" s="24">
        <f>'P2 Presupuesto Aprobado-Ejec '!I27</f>
        <v>1010681.27</v>
      </c>
      <c r="J26" s="24">
        <f>'P2 Presupuesto Aprobado-Ejec '!J27</f>
        <v>292025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2912631.84</v>
      </c>
    </row>
    <row r="27" spans="3:16" x14ac:dyDescent="0.3">
      <c r="C27" s="3" t="s">
        <v>17</v>
      </c>
      <c r="D27" s="23">
        <f>'P2 Presupuesto Aprobado-Ejec '!D28</f>
        <v>1895053.54</v>
      </c>
      <c r="E27" s="23">
        <f>'P2 Presupuesto Aprobado-Ejec '!E28</f>
        <v>1509152.9300000002</v>
      </c>
      <c r="F27" s="23">
        <f>'P2 Presupuesto Aprobado-Ejec '!F28</f>
        <v>1135904.3799999999</v>
      </c>
      <c r="G27" s="23">
        <f>'P2 Presupuesto Aprobado-Ejec '!G28</f>
        <v>1773212.2</v>
      </c>
      <c r="H27" s="23">
        <f>'P2 Presupuesto Aprobado-Ejec '!H28</f>
        <v>6823929.9800000004</v>
      </c>
      <c r="I27" s="23">
        <f>'P2 Presupuesto Aprobado-Ejec '!I28</f>
        <v>843875.46</v>
      </c>
      <c r="J27" s="23">
        <f>'P2 Presupuesto Aprobado-Ejec '!J28</f>
        <v>2547508.36</v>
      </c>
      <c r="K27" s="23">
        <f>'P2 Presupuesto Aprobado-Ejec '!K28</f>
        <v>4504701.41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21033338.260000002</v>
      </c>
    </row>
    <row r="28" spans="3:16" x14ac:dyDescent="0.3">
      <c r="C28" s="5" t="s">
        <v>18</v>
      </c>
      <c r="D28" s="24">
        <f>'P2 Presupuesto Aprobado-Ejec '!D29</f>
        <v>132297.19</v>
      </c>
      <c r="E28" s="24">
        <f>'P2 Presupuesto Aprobado-Ejec '!E29</f>
        <v>159401.37</v>
      </c>
      <c r="F28" s="24">
        <f>'P2 Presupuesto Aprobado-Ejec '!F29</f>
        <v>150924.28</v>
      </c>
      <c r="G28" s="24">
        <f>'P2 Presupuesto Aprobado-Ejec '!G29</f>
        <v>181569.2</v>
      </c>
      <c r="H28" s="24">
        <f>'P2 Presupuesto Aprobado-Ejec '!H29</f>
        <v>118318.14</v>
      </c>
      <c r="I28" s="24">
        <f>'P2 Presupuesto Aprobado-Ejec '!I29</f>
        <v>221075.46</v>
      </c>
      <c r="J28" s="24">
        <f>'P2 Presupuesto Aprobado-Ejec '!J29</f>
        <v>659508.36</v>
      </c>
      <c r="K28" s="24">
        <f>'P2 Presupuesto Aprobado-Ejec '!K29</f>
        <v>1360000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2983094</v>
      </c>
    </row>
    <row r="29" spans="3:16" x14ac:dyDescent="0.3">
      <c r="C29" s="5" t="s">
        <v>19</v>
      </c>
      <c r="D29" s="24">
        <f>'P2 Presupuesto Aprobado-Ejec '!D30</f>
        <v>151545.63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236401.2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1947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389893.83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139605.79999999999</v>
      </c>
      <c r="H30" s="24">
        <f>'P2 Presupuesto Aprobado-Ejec '!H31</f>
        <v>1888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141493.79999999999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132031.38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263057.96999999997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395089.35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1899919.22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1360462.5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3260381.7199999997</v>
      </c>
    </row>
    <row r="34" spans="3:16" x14ac:dyDescent="0.3">
      <c r="C34" s="5" t="s">
        <v>24</v>
      </c>
      <c r="D34" s="24">
        <f>'P2 Presupuesto Aprobado-Ejec '!D35</f>
        <v>1611210.72</v>
      </c>
      <c r="E34" s="24">
        <f>'P2 Presupuesto Aprobado-Ejec '!E35</f>
        <v>1324027.56</v>
      </c>
      <c r="F34" s="24">
        <f>'P2 Presupuesto Aprobado-Ejec '!F35</f>
        <v>984980.1</v>
      </c>
      <c r="G34" s="24">
        <f>'P2 Presupuesto Aprobado-Ejec '!G35</f>
        <v>311400</v>
      </c>
      <c r="H34" s="24">
        <f>'P2 Presupuesto Aprobado-Ejec '!H35</f>
        <v>3006443.62</v>
      </c>
      <c r="I34" s="24">
        <f>'P2 Presupuesto Aprobado-Ejec '!I35</f>
        <v>622800</v>
      </c>
      <c r="J34" s="24">
        <f>'P2 Presupuesto Aprobado-Ejec '!J35</f>
        <v>1888000</v>
      </c>
      <c r="K34" s="24">
        <f>'P2 Presupuesto Aprobado-Ejec '!K35</f>
        <v>325590.95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10074452.949999999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25724</v>
      </c>
      <c r="F36" s="24">
        <f>'P2 Presupuesto Aprobado-Ejec '!F37</f>
        <v>0</v>
      </c>
      <c r="G36" s="24">
        <f>'P2 Presupuesto Aprobado-Ejec '!G37</f>
        <v>1140637.2</v>
      </c>
      <c r="H36" s="24">
        <f>'P2 Presupuesto Aprobado-Ejec '!H37</f>
        <v>1428928.42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1193642.99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3788932.6100000003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1159744.8999999999</v>
      </c>
      <c r="H53" s="23">
        <f>'P2 Presupuesto Aprobado-Ejec '!H54</f>
        <v>1815040.8499999999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20617.2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2995402.95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21210.5</v>
      </c>
      <c r="H54" s="24">
        <f>'P2 Presupuesto Aprobado-Ejec '!H55</f>
        <v>875847.31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897057.81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331824.11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331824.11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69734.399999999994</v>
      </c>
      <c r="H56" s="24">
        <f>'P2 Presupuesto Aprobado-Ejec '!H57</f>
        <v>3398.4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73132.799999999988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27576.6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27576.6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1068800</v>
      </c>
      <c r="H58" s="24">
        <f>'P2 Presupuesto Aprobado-Ejec '!H59</f>
        <v>497380.02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20617.2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1586797.22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79014.41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79014.41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26071300.649999999</v>
      </c>
      <c r="E84" s="29">
        <f t="shared" ref="E84:P84" si="2">SUM(E11,E17,E27,E37,E46,E53,E63,E71,)</f>
        <v>23466803.780000001</v>
      </c>
      <c r="F84" s="29">
        <f t="shared" si="2"/>
        <v>25605301.420000002</v>
      </c>
      <c r="G84" s="29">
        <f t="shared" si="2"/>
        <v>27754928.589999996</v>
      </c>
      <c r="H84" s="29">
        <f t="shared" si="2"/>
        <v>45704601.809999995</v>
      </c>
      <c r="I84" s="29">
        <f t="shared" si="2"/>
        <v>24861127.640000001</v>
      </c>
      <c r="J84" s="29">
        <f t="shared" si="2"/>
        <v>26599315.489999998</v>
      </c>
      <c r="K84" s="29">
        <f t="shared" si="2"/>
        <v>32208659.18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232272038.55999997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cp:lastPrinted>2025-09-04T15:25:36Z</cp:lastPrinted>
  <dcterms:created xsi:type="dcterms:W3CDTF">2021-07-29T18:58:50Z</dcterms:created>
  <dcterms:modified xsi:type="dcterms:W3CDTF">2025-09-08T02:30:20Z</dcterms:modified>
</cp:coreProperties>
</file>