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zaMejia\Desktop\Balance 2025\Balances Libre Acceso\12 Diciembre\"/>
    </mc:Choice>
  </mc:AlternateContent>
  <bookViews>
    <workbookView xWindow="-28920" yWindow="660" windowWidth="29040" windowHeight="1572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P83" i="3" l="1"/>
  <c r="C85" i="2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<sst xmlns="http://schemas.openxmlformats.org/spreadsheetml/2006/main" count="286" uniqueCount="109">
  <si>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</si>
  <si>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</si>
  <si>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</si>
  <si>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</si>
  <si>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</si>
  <si>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</si>
  <si>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</si>
  <si>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</si>
  <si>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</si>
  <si>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</si>
  <si>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</si>
  <si>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</si>
  <si>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</si>
  <si>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</si>
  <si>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</si>
  <si>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</si>
  <si>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</si>
  <si>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</si>
  <si>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</si>
  <si>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</si>
  <si>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</si>
  <si>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</si>
  <si>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</si>
  <si>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</si>
  <si>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</si>
  <si>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</si>
  <si>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</si>
  <si>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</si>
  <si>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</si>
  <si>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</si>
  <si>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</si>
  <si>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</si>
  <si>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</si>
  <si>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</si>
  <si>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</si>
  <si>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</si>
  <si>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</si>
  <si>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</si>
  <si>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</si>
  <si>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</si>
  <si>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</si>
  <si>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</si>
  <si>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</si>
  <si>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</si>
  <si>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</si>
  <si>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</si>
  <si>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</si>
  <si>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</si>
  <si>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</si>
  <si>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</si>
  <si>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</si>
  <si>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</si>
  <si>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</si>
  <si>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</si>
  <si>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</si>
  <si>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</si>
  <si>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</si>
  <si>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</si>
  <si>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</si>
  <si>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</si>
  <si>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</si>
  <si>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</si>
  <si>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</si>
  <si>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</si>
  <si>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</si>
  <si>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</si>
  <si>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</si>
  <si>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</si>
  <si>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</si>
  <si>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</si>
  <si>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</si>
  <si>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</si>
  <si>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</si>
  <si>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</si>
  <si>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</si>
  <si>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</si>
  <si>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</si>
  <si>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</si>
  <si>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</si>
  <si>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</si>
  <si>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</si>
  <si>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</si>
  <si>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</si>
  <si>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</si>
  <si>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</si>
  <si>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</si>
  <si>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</si>
  <si>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</si>
  <si>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</si>
  <si>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</si>
  <si>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</si>
  <si>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</si>
  <si>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</si>
  <si>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</si>
  <si>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</si>
  <si>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</si>
  <si>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</si>
  <si>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</si>
  <si>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</si>
  <si>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</si>
  <si>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</si>
  <si>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</si>
  <si>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</si>
  <si>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</si>
  <si>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</si>
  <si>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</si>
  <si>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</si>
  <si>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Imputación hasta el 31 de Diciembre  2025</t>
  </si>
  <si>
    <t>Fecha de registro hasta el 01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</si>
</sst>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762000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56384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1</xdr:col>
      <xdr:colOff>1163955</xdr:colOff>
      <xdr:row>4</xdr:row>
      <xdr:rowOff>20864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28" workbookViewId="0">
      <selection activeCell="D12" sqref="D12"/>
    </sheetView>
  </sheetViews>
  <sheetFormatPr baseColWidth="10" defaultColWidth="11.42578125" defaultRowHeight="15" x14ac:dyDescent="0.25"/>
  <cols>
    <col min="2" max="2" width="105.7109375" customWidth="1"/>
    <col min="3" max="3" width="20.42578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297247282</v>
      </c>
      <c r="D12" s="4">
        <f>SUM(D13:D17)</f>
        <v>12787646</v>
      </c>
      <c r="E12" s="7"/>
    </row>
    <row r="13" spans="1:15" x14ac:dyDescent="0.25">
      <c r="B13" s="5" t="s">
        <v>2</v>
      </c>
      <c r="C13" s="4">
        <f>'P2 Presupuesto Aprobado-Ejec '!B13</f>
        <v>234387838</v>
      </c>
      <c r="D13" s="4">
        <f>'P2 Presupuesto Aprobado-Ejec '!C13</f>
        <v>-8098398.0700000003</v>
      </c>
      <c r="E13" s="7"/>
    </row>
    <row r="14" spans="1:15" x14ac:dyDescent="0.25">
      <c r="B14" s="5" t="s">
        <v>3</v>
      </c>
      <c r="C14" s="4">
        <f>'P2 Presupuesto Aprobado-Ejec '!B14</f>
        <v>32928663</v>
      </c>
      <c r="D14" s="4">
        <f>'P2 Presupuesto Aprobado-Ejec '!C14</f>
        <v>22119602.5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29930781</v>
      </c>
      <c r="D17" s="4">
        <f>'P2 Presupuesto Aprobado-Ejec '!C17</f>
        <v>-1233558.43</v>
      </c>
      <c r="E17" s="7"/>
    </row>
    <row r="18" spans="2:5" x14ac:dyDescent="0.25">
      <c r="B18" s="3" t="s">
        <v>7</v>
      </c>
      <c r="C18" s="4">
        <f>'P2 Presupuesto Aprobado-Ejec '!B18</f>
        <v>47325377</v>
      </c>
      <c r="D18" s="4">
        <f>SUM(D19:D27)</f>
        <v>3657684.3499999996</v>
      </c>
      <c r="E18" s="7"/>
    </row>
    <row r="19" spans="2:5" x14ac:dyDescent="0.25">
      <c r="B19" s="5" t="s">
        <v>8</v>
      </c>
      <c r="C19" s="4">
        <f>'P2 Presupuesto Aprobado-Ejec '!B19</f>
        <v>6522109</v>
      </c>
      <c r="D19" s="4">
        <f>'P2 Presupuesto Aprobado-Ejec '!C19</f>
        <v>2059833.78</v>
      </c>
      <c r="E19" s="7"/>
    </row>
    <row r="20" spans="2:5" x14ac:dyDescent="0.25">
      <c r="B20" s="5" t="s">
        <v>9</v>
      </c>
      <c r="C20" s="4">
        <f>'P2 Presupuesto Aprobado-Ejec '!B20</f>
        <v>2262600</v>
      </c>
      <c r="D20" s="4">
        <f>'P2 Presupuesto Aprobado-Ejec '!C20</f>
        <v>174883.22</v>
      </c>
      <c r="E20" s="7"/>
    </row>
    <row r="21" spans="2:5" x14ac:dyDescent="0.25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550000</v>
      </c>
      <c r="D22" s="4">
        <f>'P2 Presupuesto Aprobado-Ejec '!C22</f>
        <v>-390955</v>
      </c>
      <c r="E22" s="7"/>
    </row>
    <row r="23" spans="2:5" x14ac:dyDescent="0.25">
      <c r="B23" s="5" t="s">
        <v>12</v>
      </c>
      <c r="C23" s="4">
        <f>'P2 Presupuesto Aprobado-Ejec '!B23</f>
        <v>16546083</v>
      </c>
      <c r="D23" s="4">
        <f>'P2 Presupuesto Aprobado-Ejec '!C23</f>
        <v>1707492.56</v>
      </c>
    </row>
    <row r="24" spans="2:5" x14ac:dyDescent="0.25">
      <c r="B24" s="5" t="s">
        <v>13</v>
      </c>
      <c r="C24" s="4">
        <f>'P2 Presupuesto Aprobado-Ejec '!B24</f>
        <v>3818075</v>
      </c>
      <c r="D24" s="4">
        <f>'P2 Presupuesto Aprobado-Ejec '!C24</f>
        <v>883335.11</v>
      </c>
    </row>
    <row r="25" spans="2:5" x14ac:dyDescent="0.25">
      <c r="B25" s="5" t="s">
        <v>14</v>
      </c>
      <c r="C25" s="4">
        <f>'P2 Presupuesto Aprobado-Ejec '!B25</f>
        <v>3720000</v>
      </c>
      <c r="D25" s="4">
        <f>'P2 Presupuesto Aprobado-Ejec '!C25</f>
        <v>-952818.94</v>
      </c>
    </row>
    <row r="26" spans="2:5" x14ac:dyDescent="0.25">
      <c r="B26" s="5" t="s">
        <v>15</v>
      </c>
      <c r="C26" s="4">
        <f>'P2 Presupuesto Aprobado-Ejec '!B26</f>
        <v>4020000</v>
      </c>
      <c r="D26" s="4">
        <f>'P2 Presupuesto Aprobado-Ejec '!C26</f>
        <v>2278757.4500000002</v>
      </c>
    </row>
    <row r="27" spans="2:5" x14ac:dyDescent="0.25">
      <c r="B27" s="5" t="s">
        <v>16</v>
      </c>
      <c r="C27" s="4">
        <f>'P2 Presupuesto Aprobado-Ejec '!B27</f>
        <v>7786510</v>
      </c>
      <c r="D27" s="4">
        <f>'P2 Presupuesto Aprobado-Ejec '!C27</f>
        <v>-2102843.83</v>
      </c>
    </row>
    <row r="28" spans="2:5" x14ac:dyDescent="0.25">
      <c r="B28" s="3" t="s">
        <v>17</v>
      </c>
      <c r="C28" s="4">
        <f>'P2 Presupuesto Aprobado-Ejec '!B28</f>
        <v>54516166</v>
      </c>
      <c r="D28" s="4">
        <f>SUM(D29:D37)</f>
        <v>-1370588.6400000006</v>
      </c>
    </row>
    <row r="29" spans="2:5" x14ac:dyDescent="0.25">
      <c r="B29" s="5" t="s">
        <v>18</v>
      </c>
      <c r="C29" s="4">
        <f>'P2 Presupuesto Aprobado-Ejec '!B29</f>
        <v>6350000</v>
      </c>
      <c r="D29" s="4">
        <f>'P2 Presupuesto Aprobado-Ejec '!C29</f>
        <v>7896737.29</v>
      </c>
    </row>
    <row r="30" spans="2:5" x14ac:dyDescent="0.25">
      <c r="B30" s="5" t="s">
        <v>19</v>
      </c>
      <c r="C30" s="4">
        <f>'P2 Presupuesto Aprobado-Ejec '!B30</f>
        <v>950000</v>
      </c>
      <c r="D30" s="4">
        <f>'P2 Presupuesto Aprobado-Ejec '!C30</f>
        <v>254728.87</v>
      </c>
    </row>
    <row r="31" spans="2:5" x14ac:dyDescent="0.25">
      <c r="B31" s="5" t="s">
        <v>20</v>
      </c>
      <c r="C31" s="4">
        <f>'P2 Presupuesto Aprobado-Ejec '!B31</f>
        <v>750000</v>
      </c>
      <c r="D31" s="4">
        <f>'P2 Presupuesto Aprobado-Ejec '!C31</f>
        <v>-323831.2</v>
      </c>
    </row>
    <row r="32" spans="2:5" x14ac:dyDescent="0.25">
      <c r="B32" s="5" t="s">
        <v>21</v>
      </c>
      <c r="C32" s="4">
        <f>'P2 Presupuesto Aprobado-Ejec '!B32</f>
        <v>1000</v>
      </c>
      <c r="D32" s="4">
        <f>'P2 Presupuesto Aprobado-Ejec '!C32</f>
        <v>29119.99</v>
      </c>
    </row>
    <row r="33" spans="2:4" x14ac:dyDescent="0.25">
      <c r="B33" s="5" t="s">
        <v>22</v>
      </c>
      <c r="C33" s="4">
        <f>'P2 Presupuesto Aprobado-Ejec '!B33</f>
        <v>2851000</v>
      </c>
      <c r="D33" s="4">
        <f>'P2 Presupuesto Aprobado-Ejec '!C33</f>
        <v>-2310944.11</v>
      </c>
    </row>
    <row r="34" spans="2:4" x14ac:dyDescent="0.25">
      <c r="B34" s="5" t="s">
        <v>23</v>
      </c>
      <c r="C34" s="4">
        <f>'P2 Presupuesto Aprobado-Ejec '!B34</f>
        <v>6555000</v>
      </c>
      <c r="D34" s="4">
        <f>'P2 Presupuesto Aprobado-Ejec '!C34</f>
        <v>-567119.57999999996</v>
      </c>
    </row>
    <row r="35" spans="2:4" x14ac:dyDescent="0.25">
      <c r="B35" s="5" t="s">
        <v>24</v>
      </c>
      <c r="C35" s="4">
        <f>'P2 Presupuesto Aprobado-Ejec '!B35</f>
        <v>27357166</v>
      </c>
      <c r="D35" s="4">
        <f>'P2 Presupuesto Aprobado-Ejec '!C35</f>
        <v>-7702932.5700000003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9702000</v>
      </c>
      <c r="D37" s="4">
        <f>'P2 Presupuesto Aprobado-Ejec '!C37</f>
        <v>1353652.67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0</v>
      </c>
      <c r="D54" s="4">
        <f>SUM(D55:D63)</f>
        <v>8512904.290000001</v>
      </c>
    </row>
    <row r="55" spans="2:4" x14ac:dyDescent="0.25">
      <c r="B55" s="5" t="s">
        <v>44</v>
      </c>
      <c r="C55" s="4">
        <f>'P2 Presupuesto Aprobado-Ejec '!B55</f>
        <v>0</v>
      </c>
      <c r="D55" s="4">
        <f>'P2 Presupuesto Aprobado-Ejec '!C55</f>
        <v>2637957.1800000002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801387.98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82917.8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25">
      <c r="B59" s="5" t="s">
        <v>48</v>
      </c>
      <c r="C59" s="4">
        <f>'P2 Presupuesto Aprobado-Ejec '!B59</f>
        <v>0</v>
      </c>
      <c r="D59" s="4">
        <f>'P2 Presupuesto Aprobado-Ejec '!C59</f>
        <v>3647248.28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81473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1234343.05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399088825</v>
      </c>
      <c r="D85" s="29">
        <f>SUM(D12,D18,D28,D54)</f>
        <v>23587646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100</v>
      </c>
    </row>
    <row r="93" spans="2:4" ht="45.75" thickBot="1" x14ac:dyDescent="0.3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3"/>
  <sheetViews>
    <sheetView showGridLines="0" tabSelected="1" zoomScaleNormal="100" workbookViewId="0">
      <pane xSplit="2" ySplit="11" topLeftCell="C75" activePane="bottomRight" state="frozen"/>
      <selection pane="topRight" activeCell="C1" sqref="C1"/>
      <selection pane="bottomLeft" activeCell="A12" sqref="A12"/>
      <selection pane="bottomRight" activeCell="E93" sqref="E93"/>
    </sheetView>
  </sheetViews>
  <sheetFormatPr baseColWidth="10" defaultColWidth="11.42578125" defaultRowHeight="15" x14ac:dyDescent="0.25"/>
  <cols>
    <col min="1" max="1" width="65.28515625" customWidth="1"/>
    <col min="2" max="2" width="32" customWidth="1"/>
    <col min="3" max="3" width="25.5703125" customWidth="1"/>
    <col min="4" max="4" width="21.28515625" customWidth="1"/>
    <col min="5" max="5" width="19.5703125" customWidth="1"/>
    <col min="6" max="6" width="18.7109375" customWidth="1"/>
    <col min="7" max="7" width="13.28515625" customWidth="1"/>
    <col min="8" max="8" width="13.42578125" bestFit="1" customWidth="1"/>
    <col min="9" max="10" width="12.7109375" bestFit="1" customWidth="1"/>
    <col min="11" max="13" width="15.28515625" bestFit="1" customWidth="1"/>
    <col min="14" max="14" width="13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297247282</v>
      </c>
      <c r="C12" s="23">
        <f t="shared" ref="C12:O12" si="0">SUM(C13,C14,C15,C16,C17)</f>
        <v>12787646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20491333.789999999</v>
      </c>
      <c r="K12" s="23">
        <f t="shared" si="0"/>
        <v>24467586.150000002</v>
      </c>
      <c r="L12" s="23">
        <f t="shared" si="0"/>
        <v>18704444.109999999</v>
      </c>
      <c r="M12" s="23">
        <f t="shared" si="0"/>
        <v>35290433.589999996</v>
      </c>
      <c r="N12" s="23">
        <f t="shared" si="0"/>
        <v>39655995.869999997</v>
      </c>
      <c r="O12" s="23">
        <f t="shared" si="0"/>
        <v>36225521.020000003</v>
      </c>
      <c r="P12" s="22">
        <f t="shared" ref="P12:P75" si="1">SUM(D12,E12,F12,G12,H12,I12,J12,K12,L12,M12,N12,O12)</f>
        <v>309640695.92999995</v>
      </c>
    </row>
    <row r="13" spans="1:17" x14ac:dyDescent="0.25">
      <c r="A13" s="5" t="s">
        <v>2</v>
      </c>
      <c r="B13" s="24">
        <v>234387838</v>
      </c>
      <c r="C13" s="24">
        <v>-8098398.0700000003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>
        <v>17362417.469999999</v>
      </c>
      <c r="K13" s="24">
        <v>21339134.530000001</v>
      </c>
      <c r="L13" s="24">
        <v>15553942.789999999</v>
      </c>
      <c r="M13" s="24">
        <v>17096280.489999998</v>
      </c>
      <c r="N13" s="24">
        <v>36014151.109999999</v>
      </c>
      <c r="O13" s="24">
        <v>17175613.82</v>
      </c>
      <c r="P13" s="22">
        <f t="shared" si="1"/>
        <v>225941945.89999998</v>
      </c>
    </row>
    <row r="14" spans="1:17" x14ac:dyDescent="0.25">
      <c r="A14" s="5" t="s">
        <v>3</v>
      </c>
      <c r="B14" s="24">
        <v>32928663</v>
      </c>
      <c r="C14" s="24">
        <v>22119602.5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>
        <v>740000</v>
      </c>
      <c r="K14" s="24">
        <v>740000</v>
      </c>
      <c r="L14" s="24">
        <v>740000</v>
      </c>
      <c r="M14" s="24">
        <v>15798988.810000001</v>
      </c>
      <c r="N14" s="24">
        <v>1229218.05</v>
      </c>
      <c r="O14" s="24">
        <v>16637280.49</v>
      </c>
      <c r="P14" s="22">
        <f t="shared" si="1"/>
        <v>55002929.270000003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>
        <v>0</v>
      </c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>
        <v>0</v>
      </c>
      <c r="O16" s="24">
        <v>2412626.71</v>
      </c>
      <c r="P16" s="22">
        <f t="shared" si="1"/>
        <v>2412626.71</v>
      </c>
    </row>
    <row r="17" spans="1:16" x14ac:dyDescent="0.25">
      <c r="A17" s="5" t="s">
        <v>6</v>
      </c>
      <c r="B17" s="24">
        <v>29930781</v>
      </c>
      <c r="C17" s="24">
        <v>-1233558.43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>
        <v>2388916.3199999998</v>
      </c>
      <c r="K17" s="24">
        <v>2388451.62</v>
      </c>
      <c r="L17" s="24">
        <v>2410501.3199999998</v>
      </c>
      <c r="M17" s="24">
        <v>2395164.29</v>
      </c>
      <c r="N17" s="24">
        <v>2412626.71</v>
      </c>
      <c r="O17" s="24"/>
      <c r="P17" s="22">
        <f t="shared" si="1"/>
        <v>26283194.050000001</v>
      </c>
    </row>
    <row r="18" spans="1:16" x14ac:dyDescent="0.25">
      <c r="A18" s="3" t="s">
        <v>7</v>
      </c>
      <c r="B18" s="23">
        <f>SUM(B19,B20,B21,B22,B23,B24,B25,B26,B27)</f>
        <v>47325377</v>
      </c>
      <c r="C18" s="23">
        <f>SUM(C19,C20,C21,C22,C23,C24,C25,C26,C27)</f>
        <v>3657684.3499999996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3560473.34</v>
      </c>
      <c r="K18" s="23">
        <f t="shared" si="2"/>
        <v>3215754.42</v>
      </c>
      <c r="L18" s="23">
        <f>SUM(L19,L20,L21,L22,L23,L24,L25,L26,L27)</f>
        <v>5664546.4399999995</v>
      </c>
      <c r="M18" s="23">
        <f t="shared" si="2"/>
        <v>2520564.1</v>
      </c>
      <c r="N18" s="23">
        <f t="shared" si="2"/>
        <v>5754058.2599999998</v>
      </c>
      <c r="O18" s="23">
        <f t="shared" si="2"/>
        <v>7659249.1899999995</v>
      </c>
      <c r="P18" s="22">
        <f t="shared" si="1"/>
        <v>50077413.999999993</v>
      </c>
    </row>
    <row r="19" spans="1:16" x14ac:dyDescent="0.25">
      <c r="A19" s="5" t="s">
        <v>8</v>
      </c>
      <c r="B19" s="24">
        <v>6522109</v>
      </c>
      <c r="C19" s="24">
        <v>2059833.78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>
        <v>885012.1</v>
      </c>
      <c r="K19" s="24">
        <v>563383.94999999995</v>
      </c>
      <c r="L19" s="24">
        <v>638820.96</v>
      </c>
      <c r="M19" s="24">
        <v>279333.17</v>
      </c>
      <c r="N19" s="24">
        <v>1450929.84</v>
      </c>
      <c r="O19" s="24">
        <v>942678.71</v>
      </c>
      <c r="P19" s="22">
        <f t="shared" si="1"/>
        <v>8384471.6699999999</v>
      </c>
    </row>
    <row r="20" spans="1:16" x14ac:dyDescent="0.25">
      <c r="A20" s="5" t="s">
        <v>9</v>
      </c>
      <c r="B20" s="24">
        <v>2262600</v>
      </c>
      <c r="C20" s="24">
        <v>174883.22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>
        <v>194700</v>
      </c>
      <c r="K20" s="24">
        <v>194700</v>
      </c>
      <c r="L20" s="24">
        <v>371700</v>
      </c>
      <c r="M20" s="24">
        <v>21698.22</v>
      </c>
      <c r="N20" s="24">
        <v>194700</v>
      </c>
      <c r="O20" s="24">
        <v>194700</v>
      </c>
      <c r="P20" s="22">
        <f t="shared" si="1"/>
        <v>2163398.2199999997</v>
      </c>
    </row>
    <row r="21" spans="1:16" x14ac:dyDescent="0.25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>
        <v>204942.5</v>
      </c>
      <c r="L21" s="24">
        <v>346150</v>
      </c>
      <c r="M21" s="24">
        <v>97400</v>
      </c>
      <c r="N21" s="24">
        <v>171020.04</v>
      </c>
      <c r="O21" s="24">
        <v>363460.5</v>
      </c>
      <c r="P21" s="22">
        <f t="shared" si="1"/>
        <v>2099953.04</v>
      </c>
    </row>
    <row r="22" spans="1:16" x14ac:dyDescent="0.25">
      <c r="A22" s="5" t="s">
        <v>11</v>
      </c>
      <c r="B22" s="24">
        <v>550000</v>
      </c>
      <c r="C22" s="24">
        <v>-390955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>
        <v>3300</v>
      </c>
      <c r="N22" s="24">
        <v>0</v>
      </c>
      <c r="O22" s="24"/>
      <c r="P22" s="22">
        <f t="shared" si="1"/>
        <v>153300</v>
      </c>
    </row>
    <row r="23" spans="1:16" x14ac:dyDescent="0.25">
      <c r="A23" s="5" t="s">
        <v>12</v>
      </c>
      <c r="B23" s="24">
        <v>16546083</v>
      </c>
      <c r="C23" s="24">
        <v>1707492.56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>
        <v>1253198.8999999999</v>
      </c>
      <c r="K23" s="24">
        <v>1500802.52</v>
      </c>
      <c r="L23" s="24">
        <v>2199197.73</v>
      </c>
      <c r="M23" s="24">
        <v>1443902.28</v>
      </c>
      <c r="N23" s="24">
        <v>2266717.08</v>
      </c>
      <c r="O23" s="24">
        <v>2221159.38</v>
      </c>
      <c r="P23" s="22">
        <f t="shared" si="1"/>
        <v>18282177.25</v>
      </c>
    </row>
    <row r="24" spans="1:16" x14ac:dyDescent="0.25">
      <c r="A24" s="5" t="s">
        <v>13</v>
      </c>
      <c r="B24" s="24">
        <v>3818075</v>
      </c>
      <c r="C24" s="24">
        <v>883335.11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>
        <v>102731</v>
      </c>
      <c r="K24" s="24">
        <v>77681</v>
      </c>
      <c r="L24" s="24">
        <v>0</v>
      </c>
      <c r="M24" s="24">
        <v>161040</v>
      </c>
      <c r="N24" s="24">
        <v>77558</v>
      </c>
      <c r="O24" s="24">
        <v>900256.72</v>
      </c>
      <c r="P24" s="22">
        <f t="shared" si="1"/>
        <v>4497281.83</v>
      </c>
    </row>
    <row r="25" spans="1:16" x14ac:dyDescent="0.25">
      <c r="A25" s="5" t="s">
        <v>14</v>
      </c>
      <c r="B25" s="24">
        <v>3720000</v>
      </c>
      <c r="C25" s="24">
        <v>-952818.94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>
        <v>256555.6</v>
      </c>
      <c r="K25" s="24">
        <v>238242</v>
      </c>
      <c r="L25" s="24">
        <v>250471.99</v>
      </c>
      <c r="M25" s="24">
        <v>250042</v>
      </c>
      <c r="N25" s="24">
        <v>153500.42000000001</v>
      </c>
      <c r="O25" s="24">
        <v>343145.18</v>
      </c>
      <c r="P25" s="22">
        <f t="shared" si="1"/>
        <v>2743061.19</v>
      </c>
    </row>
    <row r="26" spans="1:16" x14ac:dyDescent="0.25">
      <c r="A26" s="5" t="s">
        <v>15</v>
      </c>
      <c r="B26" s="24">
        <v>4020000</v>
      </c>
      <c r="C26" s="24">
        <v>2278757.4500000002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>
        <v>576250.74</v>
      </c>
      <c r="K26" s="24">
        <v>436002.45</v>
      </c>
      <c r="L26" s="24">
        <v>1039940</v>
      </c>
      <c r="M26" s="24">
        <v>255748.43</v>
      </c>
      <c r="N26" s="24">
        <v>1030500</v>
      </c>
      <c r="O26" s="24">
        <v>1278827.95</v>
      </c>
      <c r="P26" s="22">
        <f t="shared" si="1"/>
        <v>6190619.5700000012</v>
      </c>
    </row>
    <row r="27" spans="1:16" x14ac:dyDescent="0.25">
      <c r="A27" s="5" t="s">
        <v>16</v>
      </c>
      <c r="B27" s="24">
        <v>7786510</v>
      </c>
      <c r="C27" s="24">
        <v>-2102843.83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>
        <v>292025</v>
      </c>
      <c r="K27" s="24"/>
      <c r="L27" s="24">
        <v>818265.76</v>
      </c>
      <c r="M27" s="24">
        <v>8100</v>
      </c>
      <c r="N27" s="24">
        <v>409132.88</v>
      </c>
      <c r="O27" s="24">
        <v>1415020.75</v>
      </c>
      <c r="P27" s="22">
        <f t="shared" si="1"/>
        <v>5563151.2299999995</v>
      </c>
    </row>
    <row r="28" spans="1:16" x14ac:dyDescent="0.25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-1370588.6400000006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2547508.36</v>
      </c>
      <c r="K28" s="23">
        <f t="shared" si="3"/>
        <v>4504701.41</v>
      </c>
      <c r="L28" s="23">
        <f t="shared" si="3"/>
        <v>5982776.3900000006</v>
      </c>
      <c r="M28" s="23">
        <f t="shared" si="3"/>
        <v>1341619.74</v>
      </c>
      <c r="N28" s="23">
        <f t="shared" si="3"/>
        <v>1579203.42</v>
      </c>
      <c r="O28" s="23">
        <f t="shared" si="3"/>
        <v>18633087.359999999</v>
      </c>
      <c r="P28" s="22">
        <f t="shared" si="1"/>
        <v>48570025.170000002</v>
      </c>
    </row>
    <row r="29" spans="1:16" x14ac:dyDescent="0.25">
      <c r="A29" s="5" t="s">
        <v>18</v>
      </c>
      <c r="B29" s="24">
        <v>6350000</v>
      </c>
      <c r="C29" s="24">
        <v>7896737.29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>
        <v>659508.36</v>
      </c>
      <c r="K29" s="24">
        <v>1360000</v>
      </c>
      <c r="L29" s="24">
        <v>392000</v>
      </c>
      <c r="M29" s="24">
        <v>9513.65</v>
      </c>
      <c r="N29" s="24">
        <v>979803.42</v>
      </c>
      <c r="O29" s="24">
        <v>9754132.5199999996</v>
      </c>
      <c r="P29" s="22">
        <f t="shared" si="1"/>
        <v>14118543.59</v>
      </c>
    </row>
    <row r="30" spans="1:16" x14ac:dyDescent="0.25">
      <c r="A30" s="5" t="s">
        <v>19</v>
      </c>
      <c r="B30" s="24">
        <v>950000</v>
      </c>
      <c r="C30" s="24">
        <v>254728.87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>
        <v>1947</v>
      </c>
      <c r="L30" s="24">
        <v>1947</v>
      </c>
      <c r="M30" s="24">
        <v>3600</v>
      </c>
      <c r="N30" s="24">
        <v>0</v>
      </c>
      <c r="O30" s="24">
        <v>806029.68</v>
      </c>
      <c r="P30" s="22">
        <f t="shared" si="1"/>
        <v>1201470.51</v>
      </c>
    </row>
    <row r="31" spans="1:16" x14ac:dyDescent="0.25">
      <c r="A31" s="5" t="s">
        <v>20</v>
      </c>
      <c r="B31" s="24">
        <v>750000</v>
      </c>
      <c r="C31" s="24">
        <v>-323831.2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/>
      <c r="L31" s="24">
        <v>284675</v>
      </c>
      <c r="M31" s="24">
        <v>0</v>
      </c>
      <c r="N31" s="24">
        <v>0</v>
      </c>
      <c r="O31" s="24">
        <v>0</v>
      </c>
      <c r="P31" s="22">
        <f t="shared" si="1"/>
        <v>426168.8</v>
      </c>
    </row>
    <row r="32" spans="1:16" x14ac:dyDescent="0.25">
      <c r="A32" s="5" t="s">
        <v>21</v>
      </c>
      <c r="B32" s="24">
        <v>1000</v>
      </c>
      <c r="C32" s="24">
        <v>29119.99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0</v>
      </c>
      <c r="M32" s="24">
        <v>0</v>
      </c>
      <c r="N32" s="24">
        <v>0</v>
      </c>
      <c r="O32" s="24">
        <v>29119.99</v>
      </c>
      <c r="P32" s="22">
        <f t="shared" si="1"/>
        <v>29119.99</v>
      </c>
    </row>
    <row r="33" spans="1:16" x14ac:dyDescent="0.25">
      <c r="A33" s="5" t="s">
        <v>22</v>
      </c>
      <c r="B33" s="24">
        <v>2851000</v>
      </c>
      <c r="C33" s="24">
        <v>-2310944.11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>
        <v>263057.96999999997</v>
      </c>
      <c r="L33" s="24">
        <v>1947</v>
      </c>
      <c r="M33" s="24">
        <v>6485</v>
      </c>
      <c r="N33" s="24">
        <v>0</v>
      </c>
      <c r="O33" s="24">
        <v>70481.399999999994</v>
      </c>
      <c r="P33" s="22">
        <f t="shared" si="1"/>
        <v>474002.75</v>
      </c>
    </row>
    <row r="34" spans="1:16" x14ac:dyDescent="0.25">
      <c r="A34" s="5" t="s">
        <v>23</v>
      </c>
      <c r="B34" s="24">
        <v>6555000</v>
      </c>
      <c r="C34" s="24">
        <v>-567119.57999999996</v>
      </c>
      <c r="D34" s="24"/>
      <c r="E34" s="24"/>
      <c r="F34" s="24"/>
      <c r="G34" s="24"/>
      <c r="H34" s="24">
        <v>1899919.22</v>
      </c>
      <c r="I34" s="24"/>
      <c r="J34" s="24"/>
      <c r="K34" s="24">
        <v>1360462.5</v>
      </c>
      <c r="L34" s="24">
        <v>245476.45</v>
      </c>
      <c r="M34" s="24">
        <v>8385</v>
      </c>
      <c r="N34" s="24">
        <v>0</v>
      </c>
      <c r="O34" s="24">
        <v>2452443.42</v>
      </c>
      <c r="P34" s="22">
        <f t="shared" si="1"/>
        <v>5966686.5899999999</v>
      </c>
    </row>
    <row r="35" spans="1:16" x14ac:dyDescent="0.25">
      <c r="A35" s="5" t="s">
        <v>24</v>
      </c>
      <c r="B35" s="24">
        <v>27357166</v>
      </c>
      <c r="C35" s="24">
        <v>-7702932.5700000003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>
        <v>1888000</v>
      </c>
      <c r="K35" s="24">
        <v>325590.95</v>
      </c>
      <c r="L35" s="24">
        <v>2923787.45</v>
      </c>
      <c r="M35" s="24">
        <v>1253200</v>
      </c>
      <c r="N35" s="24">
        <v>599400</v>
      </c>
      <c r="O35" s="24">
        <v>3114831.1</v>
      </c>
      <c r="P35" s="22">
        <f t="shared" si="1"/>
        <v>17965671.5</v>
      </c>
    </row>
    <row r="36" spans="1:16" x14ac:dyDescent="0.25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9702000</v>
      </c>
      <c r="C37" s="24">
        <v>1353652.67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>
        <v>1193642.99</v>
      </c>
      <c r="L37" s="24">
        <v>2132943.4900000002</v>
      </c>
      <c r="M37" s="24">
        <v>60436.09</v>
      </c>
      <c r="N37" s="24"/>
      <c r="O37" s="24">
        <v>2406049.25</v>
      </c>
      <c r="P37" s="22">
        <f t="shared" si="1"/>
        <v>8388361.4400000004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8512904.290000001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20617.2</v>
      </c>
      <c r="L54" s="23">
        <f t="shared" si="6"/>
        <v>1215368.69</v>
      </c>
      <c r="M54" s="23">
        <f t="shared" si="6"/>
        <v>0</v>
      </c>
      <c r="N54" s="23">
        <f t="shared" si="6"/>
        <v>0</v>
      </c>
      <c r="O54" s="23">
        <f t="shared" si="6"/>
        <v>3970021.9400000004</v>
      </c>
      <c r="P54" s="22">
        <f t="shared" si="1"/>
        <v>8180793.580000001</v>
      </c>
    </row>
    <row r="55" spans="1:16" x14ac:dyDescent="0.25">
      <c r="A55" s="5" t="s">
        <v>44</v>
      </c>
      <c r="B55" s="24"/>
      <c r="C55" s="24">
        <v>2637957.1800000002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>
        <v>726331.2</v>
      </c>
      <c r="M55" s="24"/>
      <c r="N55" s="24"/>
      <c r="O55" s="24">
        <v>1014568.17</v>
      </c>
      <c r="P55" s="22">
        <f t="shared" si="1"/>
        <v>2637957.1800000002</v>
      </c>
    </row>
    <row r="56" spans="1:16" x14ac:dyDescent="0.25">
      <c r="A56" s="5" t="s">
        <v>45</v>
      </c>
      <c r="B56" s="24"/>
      <c r="C56" s="24">
        <v>801387.98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>
        <v>208311.18</v>
      </c>
      <c r="M56" s="24"/>
      <c r="N56" s="24"/>
      <c r="O56" s="24">
        <v>252782.01</v>
      </c>
      <c r="P56" s="22">
        <f t="shared" si="1"/>
        <v>792917.3</v>
      </c>
    </row>
    <row r="57" spans="1:16" x14ac:dyDescent="0.25">
      <c r="A57" s="5" t="s">
        <v>46</v>
      </c>
      <c r="B57" s="24"/>
      <c r="C57" s="24">
        <v>82917.8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>
        <v>9785</v>
      </c>
      <c r="P57" s="22">
        <f t="shared" si="1"/>
        <v>82917.799999999988</v>
      </c>
    </row>
    <row r="58" spans="1:16" x14ac:dyDescent="0.25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25">
      <c r="A59" s="5" t="s">
        <v>48</v>
      </c>
      <c r="B59" s="24"/>
      <c r="C59" s="24">
        <v>3647248.28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>
        <v>20617.2</v>
      </c>
      <c r="L59" s="24">
        <v>43384.67</v>
      </c>
      <c r="M59" s="24"/>
      <c r="N59" s="24"/>
      <c r="O59" s="24">
        <v>1693426.76</v>
      </c>
      <c r="P59" s="22">
        <f t="shared" si="1"/>
        <v>3323608.65</v>
      </c>
    </row>
    <row r="60" spans="1:16" x14ac:dyDescent="0.25">
      <c r="A60" s="5" t="s">
        <v>49</v>
      </c>
      <c r="B60" s="24"/>
      <c r="C60" s="24">
        <v>81473</v>
      </c>
      <c r="D60" s="24"/>
      <c r="E60" s="24"/>
      <c r="F60" s="24"/>
      <c r="G60" s="24"/>
      <c r="H60" s="24"/>
      <c r="I60" s="24"/>
      <c r="J60" s="24"/>
      <c r="K60" s="24"/>
      <c r="L60" s="24">
        <v>81473</v>
      </c>
      <c r="M60" s="24"/>
      <c r="N60" s="24"/>
      <c r="O60" s="24"/>
      <c r="P60" s="22">
        <f t="shared" si="1"/>
        <v>81473</v>
      </c>
    </row>
    <row r="61" spans="1:16" x14ac:dyDescent="0.25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/>
      <c r="C62" s="24">
        <v>1234343.05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>
        <v>999460</v>
      </c>
      <c r="P62" s="22">
        <f t="shared" si="1"/>
        <v>1078474.4099999999</v>
      </c>
    </row>
    <row r="63" spans="1:16" x14ac:dyDescent="0.25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>
        <v>155868.64000000001</v>
      </c>
      <c r="M63" s="24"/>
      <c r="N63" s="24"/>
      <c r="O63" s="24"/>
      <c r="P63" s="22">
        <f t="shared" si="1"/>
        <v>155868.64000000001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23587646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26599315.489999998</v>
      </c>
      <c r="K85" s="29">
        <f t="shared" si="11"/>
        <v>32208659.18</v>
      </c>
      <c r="L85" s="29">
        <f t="shared" si="11"/>
        <v>31567135.629999999</v>
      </c>
      <c r="M85" s="29">
        <f t="shared" si="11"/>
        <v>39152617.43</v>
      </c>
      <c r="N85" s="29">
        <f t="shared" si="11"/>
        <v>46989257.549999997</v>
      </c>
      <c r="O85" s="29">
        <f t="shared" si="11"/>
        <v>66487879.509999998</v>
      </c>
      <c r="P85" s="29">
        <f t="shared" si="11"/>
        <v>416468928.67999995</v>
      </c>
    </row>
    <row r="86" spans="1:16" x14ac:dyDescent="0.25">
      <c r="A86" s="5" t="s">
        <v>103</v>
      </c>
    </row>
    <row r="87" spans="1:16" x14ac:dyDescent="0.25">
      <c r="A87" s="5" t="s">
        <v>108</v>
      </c>
    </row>
    <row r="88" spans="1:16" x14ac:dyDescent="0.25">
      <c r="A88" s="5" t="s">
        <v>107</v>
      </c>
    </row>
    <row r="92" spans="1:16" x14ac:dyDescent="0.25">
      <c r="A92" t="s">
        <v>106</v>
      </c>
    </row>
    <row r="93" spans="1:16" x14ac:dyDescent="0.25">
      <c r="A93" t="s">
        <v>105</v>
      </c>
      <c r="C93" s="24"/>
    </row>
    <row r="94" spans="1:16" x14ac:dyDescent="0.25">
      <c r="C94" s="24"/>
    </row>
    <row r="95" spans="1:16" x14ac:dyDescent="0.25">
      <c r="C95" s="24"/>
    </row>
    <row r="96" spans="1:16" x14ac:dyDescent="0.25">
      <c r="C96" s="24"/>
    </row>
    <row r="97" spans="1:3" x14ac:dyDescent="0.25">
      <c r="C97" s="24"/>
    </row>
    <row r="99" spans="1:3" x14ac:dyDescent="0.25">
      <c r="C99" s="24"/>
    </row>
    <row r="102" spans="1:3" x14ac:dyDescent="0.25">
      <c r="A102" t="s">
        <v>100</v>
      </c>
    </row>
    <row r="103" spans="1:3" x14ac:dyDescent="0.25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G31" sqref="G3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9" width="17.28515625" customWidth="1"/>
    <col min="10" max="10" width="21.425781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20.7109375" customWidth="1"/>
    <col min="16" max="16" width="22.285156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20491333.789999999</v>
      </c>
      <c r="K11" s="23">
        <f>'P2 Presupuesto Aprobado-Ejec '!K12</f>
        <v>24467586.150000002</v>
      </c>
      <c r="L11" s="23">
        <f>'P2 Presupuesto Aprobado-Ejec '!L12</f>
        <v>18704444.109999999</v>
      </c>
      <c r="M11" s="23">
        <f>'P2 Presupuesto Aprobado-Ejec '!M12</f>
        <v>35290433.589999996</v>
      </c>
      <c r="N11" s="23">
        <f>'P2 Presupuesto Aprobado-Ejec '!N12</f>
        <v>39655995.869999997</v>
      </c>
      <c r="O11" s="23">
        <f>'P2 Presupuesto Aprobado-Ejec '!O12</f>
        <v>36225521.020000003</v>
      </c>
      <c r="P11" s="24">
        <f>SUM(D11:O11)</f>
        <v>309640695.92999995</v>
      </c>
    </row>
    <row r="12" spans="3:17" x14ac:dyDescent="0.25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17362417.469999999</v>
      </c>
      <c r="K12" s="24">
        <f>'P2 Presupuesto Aprobado-Ejec '!K13</f>
        <v>21339134.530000001</v>
      </c>
      <c r="L12" s="24">
        <f>'P2 Presupuesto Aprobado-Ejec '!L13</f>
        <v>15553942.789999999</v>
      </c>
      <c r="M12" s="24">
        <f>'P2 Presupuesto Aprobado-Ejec '!M13</f>
        <v>17096280.489999998</v>
      </c>
      <c r="N12" s="24">
        <f>'P2 Presupuesto Aprobado-Ejec '!N13</f>
        <v>36014151.109999999</v>
      </c>
      <c r="O12" s="24">
        <f>'P2 Presupuesto Aprobado-Ejec '!O13</f>
        <v>17175613.82</v>
      </c>
      <c r="P12" s="24">
        <f t="shared" ref="P12:P75" si="0">SUM(D12:O12)</f>
        <v>225941945.89999998</v>
      </c>
    </row>
    <row r="13" spans="3:17" x14ac:dyDescent="0.25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740000</v>
      </c>
      <c r="K13" s="24">
        <f>'P2 Presupuesto Aprobado-Ejec '!K14</f>
        <v>740000</v>
      </c>
      <c r="L13" s="24">
        <f>'P2 Presupuesto Aprobado-Ejec '!L14</f>
        <v>740000</v>
      </c>
      <c r="M13" s="24">
        <f>'P2 Presupuesto Aprobado-Ejec '!M14</f>
        <v>15798988.810000001</v>
      </c>
      <c r="N13" s="24">
        <f>'P2 Presupuesto Aprobado-Ejec '!N14</f>
        <v>1229218.05</v>
      </c>
      <c r="O13" s="24">
        <f>'P2 Presupuesto Aprobado-Ejec '!O14</f>
        <v>16637280.49</v>
      </c>
      <c r="P13" s="24">
        <f t="shared" si="0"/>
        <v>55002929.270000003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2412626.71</v>
      </c>
      <c r="P15" s="24">
        <f t="shared" si="0"/>
        <v>2412626.71</v>
      </c>
    </row>
    <row r="16" spans="3:17" x14ac:dyDescent="0.25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2388916.3199999998</v>
      </c>
      <c r="K16" s="24">
        <f>'P2 Presupuesto Aprobado-Ejec '!K17</f>
        <v>2388451.62</v>
      </c>
      <c r="L16" s="24">
        <f>'P2 Presupuesto Aprobado-Ejec '!L17</f>
        <v>2410501.3199999998</v>
      </c>
      <c r="M16" s="24">
        <f>'P2 Presupuesto Aprobado-Ejec '!M17</f>
        <v>2395164.29</v>
      </c>
      <c r="N16" s="24">
        <f>'P2 Presupuesto Aprobado-Ejec '!N17</f>
        <v>2412626.71</v>
      </c>
      <c r="O16" s="24">
        <f>'P2 Presupuesto Aprobado-Ejec '!O17</f>
        <v>0</v>
      </c>
      <c r="P16" s="24">
        <f t="shared" si="0"/>
        <v>26283194.050000001</v>
      </c>
    </row>
    <row r="17" spans="3:16" x14ac:dyDescent="0.25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3560473.34</v>
      </c>
      <c r="K17" s="23">
        <f>'P2 Presupuesto Aprobado-Ejec '!K18</f>
        <v>3215754.42</v>
      </c>
      <c r="L17" s="23">
        <f>'P2 Presupuesto Aprobado-Ejec '!L18</f>
        <v>5664546.4399999995</v>
      </c>
      <c r="M17" s="23">
        <f>'P2 Presupuesto Aprobado-Ejec '!M18</f>
        <v>2520564.1</v>
      </c>
      <c r="N17" s="23">
        <f>'P2 Presupuesto Aprobado-Ejec '!N18</f>
        <v>5754058.2599999998</v>
      </c>
      <c r="O17" s="23">
        <f>'P2 Presupuesto Aprobado-Ejec '!O18</f>
        <v>7659249.1899999995</v>
      </c>
      <c r="P17" s="24">
        <f t="shared" si="0"/>
        <v>50077413.999999993</v>
      </c>
    </row>
    <row r="18" spans="3:16" x14ac:dyDescent="0.25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885012.1</v>
      </c>
      <c r="K18" s="24">
        <f>'P2 Presupuesto Aprobado-Ejec '!K19</f>
        <v>563383.94999999995</v>
      </c>
      <c r="L18" s="24">
        <f>'P2 Presupuesto Aprobado-Ejec '!L19</f>
        <v>638820.96</v>
      </c>
      <c r="M18" s="24">
        <f>'P2 Presupuesto Aprobado-Ejec '!M19</f>
        <v>279333.17</v>
      </c>
      <c r="N18" s="24">
        <f>'P2 Presupuesto Aprobado-Ejec '!N19</f>
        <v>1450929.84</v>
      </c>
      <c r="O18" s="24">
        <f>'P2 Presupuesto Aprobado-Ejec '!O19</f>
        <v>942678.71</v>
      </c>
      <c r="P18" s="24">
        <f t="shared" si="0"/>
        <v>8384471.6699999999</v>
      </c>
    </row>
    <row r="19" spans="3:16" x14ac:dyDescent="0.25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194700</v>
      </c>
      <c r="K19" s="24">
        <f>'P2 Presupuesto Aprobado-Ejec '!K20</f>
        <v>194700</v>
      </c>
      <c r="L19" s="24">
        <f>'P2 Presupuesto Aprobado-Ejec '!L20</f>
        <v>371700</v>
      </c>
      <c r="M19" s="24">
        <f>'P2 Presupuesto Aprobado-Ejec '!M20</f>
        <v>21698.22</v>
      </c>
      <c r="N19" s="24">
        <f>'P2 Presupuesto Aprobado-Ejec '!N20</f>
        <v>194700</v>
      </c>
      <c r="O19" s="24">
        <f>'P2 Presupuesto Aprobado-Ejec '!O20</f>
        <v>194700</v>
      </c>
      <c r="P19" s="24">
        <f t="shared" si="0"/>
        <v>2163398.2199999997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204942.5</v>
      </c>
      <c r="L20" s="24">
        <f>'P2 Presupuesto Aprobado-Ejec '!L21</f>
        <v>346150</v>
      </c>
      <c r="M20" s="24">
        <f>'P2 Presupuesto Aprobado-Ejec '!M21</f>
        <v>97400</v>
      </c>
      <c r="N20" s="24">
        <f>'P2 Presupuesto Aprobado-Ejec '!N21</f>
        <v>171020.04</v>
      </c>
      <c r="O20" s="24">
        <f>'P2 Presupuesto Aprobado-Ejec '!O21</f>
        <v>363460.5</v>
      </c>
      <c r="P20" s="24">
        <f t="shared" si="0"/>
        <v>2099953.04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3300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153300</v>
      </c>
    </row>
    <row r="22" spans="3:16" x14ac:dyDescent="0.25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1253198.8999999999</v>
      </c>
      <c r="K22" s="24">
        <f>'P2 Presupuesto Aprobado-Ejec '!K23</f>
        <v>1500802.52</v>
      </c>
      <c r="L22" s="24">
        <f>'P2 Presupuesto Aprobado-Ejec '!L23</f>
        <v>2199197.73</v>
      </c>
      <c r="M22" s="24">
        <f>'P2 Presupuesto Aprobado-Ejec '!M23</f>
        <v>1443902.28</v>
      </c>
      <c r="N22" s="24">
        <f>'P2 Presupuesto Aprobado-Ejec '!N23</f>
        <v>2266717.08</v>
      </c>
      <c r="O22" s="24">
        <f>'P2 Presupuesto Aprobado-Ejec '!O23</f>
        <v>2221159.38</v>
      </c>
      <c r="P22" s="24">
        <f t="shared" si="0"/>
        <v>18282177.25</v>
      </c>
    </row>
    <row r="23" spans="3:16" x14ac:dyDescent="0.25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102731</v>
      </c>
      <c r="K23" s="24">
        <f>'P2 Presupuesto Aprobado-Ejec '!K24</f>
        <v>77681</v>
      </c>
      <c r="L23" s="24">
        <f>'P2 Presupuesto Aprobado-Ejec '!L24</f>
        <v>0</v>
      </c>
      <c r="M23" s="24">
        <f>'P2 Presupuesto Aprobado-Ejec '!M24</f>
        <v>161040</v>
      </c>
      <c r="N23" s="24">
        <f>'P2 Presupuesto Aprobado-Ejec '!N24</f>
        <v>77558</v>
      </c>
      <c r="O23" s="24">
        <f>'P2 Presupuesto Aprobado-Ejec '!O24</f>
        <v>900256.72</v>
      </c>
      <c r="P23" s="24">
        <f t="shared" si="0"/>
        <v>4497281.83</v>
      </c>
    </row>
    <row r="24" spans="3:16" x14ac:dyDescent="0.25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256555.6</v>
      </c>
      <c r="K24" s="24">
        <f>'P2 Presupuesto Aprobado-Ejec '!K25</f>
        <v>238242</v>
      </c>
      <c r="L24" s="24">
        <f>'P2 Presupuesto Aprobado-Ejec '!L25</f>
        <v>250471.99</v>
      </c>
      <c r="M24" s="24">
        <f>'P2 Presupuesto Aprobado-Ejec '!M25</f>
        <v>250042</v>
      </c>
      <c r="N24" s="24">
        <f>'P2 Presupuesto Aprobado-Ejec '!N25</f>
        <v>153500.42000000001</v>
      </c>
      <c r="O24" s="24">
        <f>'P2 Presupuesto Aprobado-Ejec '!O25</f>
        <v>343145.18</v>
      </c>
      <c r="P24" s="24">
        <f t="shared" si="0"/>
        <v>2743061.19</v>
      </c>
    </row>
    <row r="25" spans="3:16" x14ac:dyDescent="0.25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576250.74</v>
      </c>
      <c r="K25" s="24">
        <f>'P2 Presupuesto Aprobado-Ejec '!K26</f>
        <v>436002.45</v>
      </c>
      <c r="L25" s="24">
        <f>'P2 Presupuesto Aprobado-Ejec '!L26</f>
        <v>1039940</v>
      </c>
      <c r="M25" s="24">
        <f>'P2 Presupuesto Aprobado-Ejec '!M26</f>
        <v>255748.43</v>
      </c>
      <c r="N25" s="24">
        <f>'P2 Presupuesto Aprobado-Ejec '!N26</f>
        <v>1030500</v>
      </c>
      <c r="O25" s="24">
        <f>'P2 Presupuesto Aprobado-Ejec '!O26</f>
        <v>1278827.95</v>
      </c>
      <c r="P25" s="24">
        <f t="shared" si="0"/>
        <v>6190619.5700000012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292025</v>
      </c>
      <c r="K26" s="24">
        <f>'P2 Presupuesto Aprobado-Ejec '!K27</f>
        <v>0</v>
      </c>
      <c r="L26" s="24">
        <f>'P2 Presupuesto Aprobado-Ejec '!L27</f>
        <v>818265.76</v>
      </c>
      <c r="M26" s="24">
        <f>'P2 Presupuesto Aprobado-Ejec '!M27</f>
        <v>8100</v>
      </c>
      <c r="N26" s="24">
        <f>'P2 Presupuesto Aprobado-Ejec '!N27</f>
        <v>409132.88</v>
      </c>
      <c r="O26" s="24">
        <f>'P2 Presupuesto Aprobado-Ejec '!O27</f>
        <v>1415020.75</v>
      </c>
      <c r="P26" s="24">
        <f t="shared" si="0"/>
        <v>5563151.2299999995</v>
      </c>
    </row>
    <row r="27" spans="3:16" x14ac:dyDescent="0.25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2547508.36</v>
      </c>
      <c r="K27" s="23">
        <f>'P2 Presupuesto Aprobado-Ejec '!K28</f>
        <v>4504701.41</v>
      </c>
      <c r="L27" s="23">
        <f>'P2 Presupuesto Aprobado-Ejec '!L28</f>
        <v>5982776.3900000006</v>
      </c>
      <c r="M27" s="23">
        <f>'P2 Presupuesto Aprobado-Ejec '!M28</f>
        <v>1341619.74</v>
      </c>
      <c r="N27" s="23">
        <f>'P2 Presupuesto Aprobado-Ejec '!N28</f>
        <v>1579203.42</v>
      </c>
      <c r="O27" s="23">
        <f>'P2 Presupuesto Aprobado-Ejec '!O28</f>
        <v>18633087.359999999</v>
      </c>
      <c r="P27" s="24">
        <f t="shared" si="0"/>
        <v>48570025.170000002</v>
      </c>
    </row>
    <row r="28" spans="3:16" x14ac:dyDescent="0.25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659508.36</v>
      </c>
      <c r="K28" s="24">
        <f>'P2 Presupuesto Aprobado-Ejec '!K29</f>
        <v>1360000</v>
      </c>
      <c r="L28" s="24">
        <f>'P2 Presupuesto Aprobado-Ejec '!L29</f>
        <v>392000</v>
      </c>
      <c r="M28" s="24">
        <f>'P2 Presupuesto Aprobado-Ejec '!M29</f>
        <v>9513.65</v>
      </c>
      <c r="N28" s="24">
        <f>'P2 Presupuesto Aprobado-Ejec '!N29</f>
        <v>979803.42</v>
      </c>
      <c r="O28" s="24">
        <f>'P2 Presupuesto Aprobado-Ejec '!O29</f>
        <v>9754132.5199999996</v>
      </c>
      <c r="P28" s="24">
        <f t="shared" si="0"/>
        <v>14118543.59</v>
      </c>
    </row>
    <row r="29" spans="3:16" x14ac:dyDescent="0.25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1947</v>
      </c>
      <c r="L29" s="24">
        <f>'P2 Presupuesto Aprobado-Ejec '!L30</f>
        <v>1947</v>
      </c>
      <c r="M29" s="24">
        <f>'P2 Presupuesto Aprobado-Ejec '!M30</f>
        <v>3600</v>
      </c>
      <c r="N29" s="24">
        <f>'P2 Presupuesto Aprobado-Ejec '!N30</f>
        <v>0</v>
      </c>
      <c r="O29" s="24">
        <f>'P2 Presupuesto Aprobado-Ejec '!O30</f>
        <v>806029.68</v>
      </c>
      <c r="P29" s="24">
        <f t="shared" si="0"/>
        <v>1201470.51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284675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426168.8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29119.99</v>
      </c>
      <c r="P31" s="24">
        <f t="shared" si="0"/>
        <v>29119.99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263057.96999999997</v>
      </c>
      <c r="L32" s="24">
        <f>'P2 Presupuesto Aprobado-Ejec '!L33</f>
        <v>1947</v>
      </c>
      <c r="M32" s="24">
        <f>'P2 Presupuesto Aprobado-Ejec '!M33</f>
        <v>6485</v>
      </c>
      <c r="N32" s="24">
        <f>'P2 Presupuesto Aprobado-Ejec '!N33</f>
        <v>0</v>
      </c>
      <c r="O32" s="24">
        <f>'P2 Presupuesto Aprobado-Ejec '!O33</f>
        <v>70481.399999999994</v>
      </c>
      <c r="P32" s="24">
        <f t="shared" si="0"/>
        <v>474002.75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1360462.5</v>
      </c>
      <c r="L33" s="24">
        <f>'P2 Presupuesto Aprobado-Ejec '!L34</f>
        <v>245476.45</v>
      </c>
      <c r="M33" s="24">
        <f>'P2 Presupuesto Aprobado-Ejec '!M34</f>
        <v>8385</v>
      </c>
      <c r="N33" s="24">
        <f>'P2 Presupuesto Aprobado-Ejec '!N34</f>
        <v>0</v>
      </c>
      <c r="O33" s="24">
        <f>'P2 Presupuesto Aprobado-Ejec '!O34</f>
        <v>2452443.42</v>
      </c>
      <c r="P33" s="24">
        <f t="shared" si="0"/>
        <v>5966686.5899999999</v>
      </c>
    </row>
    <row r="34" spans="3:16" x14ac:dyDescent="0.25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1888000</v>
      </c>
      <c r="K34" s="24">
        <f>'P2 Presupuesto Aprobado-Ejec '!K35</f>
        <v>325590.95</v>
      </c>
      <c r="L34" s="24">
        <f>'P2 Presupuesto Aprobado-Ejec '!L35</f>
        <v>2923787.45</v>
      </c>
      <c r="M34" s="24">
        <f>'P2 Presupuesto Aprobado-Ejec '!M35</f>
        <v>1253200</v>
      </c>
      <c r="N34" s="24">
        <f>'P2 Presupuesto Aprobado-Ejec '!N35</f>
        <v>599400</v>
      </c>
      <c r="O34" s="24">
        <f>'P2 Presupuesto Aprobado-Ejec '!O35</f>
        <v>3114831.1</v>
      </c>
      <c r="P34" s="24">
        <f t="shared" si="0"/>
        <v>17965671.5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1193642.99</v>
      </c>
      <c r="L36" s="24">
        <f>'P2 Presupuesto Aprobado-Ejec '!L37</f>
        <v>2132943.4900000002</v>
      </c>
      <c r="M36" s="24">
        <f>'P2 Presupuesto Aprobado-Ejec '!M37</f>
        <v>60436.09</v>
      </c>
      <c r="N36" s="24">
        <f>'P2 Presupuesto Aprobado-Ejec '!N37</f>
        <v>0</v>
      </c>
      <c r="O36" s="24">
        <f>'P2 Presupuesto Aprobado-Ejec '!O37</f>
        <v>2406049.25</v>
      </c>
      <c r="P36" s="24">
        <f t="shared" si="0"/>
        <v>8388361.4400000004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20617.2</v>
      </c>
      <c r="L53" s="23">
        <f>'P2 Presupuesto Aprobado-Ejec '!L54</f>
        <v>1215368.69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3970021.9400000004</v>
      </c>
      <c r="P53" s="24">
        <f t="shared" si="0"/>
        <v>8180793.580000001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726331.2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1014568.17</v>
      </c>
      <c r="P54" s="24">
        <f t="shared" si="0"/>
        <v>2637957.1800000002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208311.18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252782.01</v>
      </c>
      <c r="P55" s="24">
        <f t="shared" si="0"/>
        <v>792917.3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9785</v>
      </c>
      <c r="P56" s="24">
        <f t="shared" si="0"/>
        <v>82917.799999999988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20617.2</v>
      </c>
      <c r="L58" s="24">
        <f>'P2 Presupuesto Aprobado-Ejec '!L59</f>
        <v>43384.67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1693426.76</v>
      </c>
      <c r="P58" s="24">
        <f t="shared" si="0"/>
        <v>3323608.65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81473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81473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999460</v>
      </c>
      <c r="P61" s="24">
        <f t="shared" si="0"/>
        <v>1078474.4099999999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155868.64000000001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155868.64000000001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26599315.489999998</v>
      </c>
      <c r="K84" s="29">
        <f t="shared" si="2"/>
        <v>32208659.18</v>
      </c>
      <c r="L84" s="29">
        <f t="shared" si="2"/>
        <v>31567135.629999999</v>
      </c>
      <c r="M84" s="29">
        <f t="shared" si="2"/>
        <v>39152617.43</v>
      </c>
      <c r="N84" s="29">
        <f t="shared" si="2"/>
        <v>46989257.549999997</v>
      </c>
      <c r="O84" s="29">
        <f t="shared" si="2"/>
        <v>66487879.509999998</v>
      </c>
      <c r="P84" s="29">
        <f t="shared" si="2"/>
        <v>416468928.67999995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Martiza Mejia</cp:lastModifiedBy>
  <cp:lastPrinted>2025-12-08T19:12:25Z</cp:lastPrinted>
  <dcterms:created xsi:type="dcterms:W3CDTF">2021-07-29T18:58:50Z</dcterms:created>
  <dcterms:modified xsi:type="dcterms:W3CDTF">2026-01-06T21:34:52Z</dcterms:modified>
</cp:coreProperties>
</file>