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GECAC\Desktop\"/>
    </mc:Choice>
  </mc:AlternateContent>
  <bookViews>
    <workbookView xWindow="0" yWindow="0" windowWidth="28800" windowHeight="12210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D14" i="1" l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3" i="1"/>
  <c r="D54" i="1" l="1"/>
  <c r="D28" i="1"/>
  <c r="D18" i="1"/>
  <c r="D12" i="1"/>
  <c r="D85" i="1" l="1"/>
  <c r="L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P33" i="3" s="1"/>
  <c r="D34" i="3"/>
  <c r="D35" i="3"/>
  <c r="P35" i="3" s="1"/>
  <c r="D36" i="3"/>
  <c r="D38" i="3"/>
  <c r="P38" i="3" s="1"/>
  <c r="D39" i="3"/>
  <c r="P39" i="3" s="1"/>
  <c r="D40" i="3"/>
  <c r="D41" i="3"/>
  <c r="D42" i="3"/>
  <c r="P42" i="3" s="1"/>
  <c r="D43" i="3"/>
  <c r="P43" i="3" s="1"/>
  <c r="D44" i="3"/>
  <c r="D45" i="3"/>
  <c r="D47" i="3"/>
  <c r="P47" i="3" s="1"/>
  <c r="D48" i="3"/>
  <c r="P48" i="3" s="1"/>
  <c r="D49" i="3"/>
  <c r="D50" i="3"/>
  <c r="D51" i="3"/>
  <c r="P51" i="3" s="1"/>
  <c r="D52" i="3"/>
  <c r="P52" i="3" s="1"/>
  <c r="D54" i="3"/>
  <c r="D55" i="3"/>
  <c r="P55" i="3" s="1"/>
  <c r="D56" i="3"/>
  <c r="P56" i="3" s="1"/>
  <c r="D57" i="3"/>
  <c r="D58" i="3"/>
  <c r="D59" i="3"/>
  <c r="D60" i="3"/>
  <c r="P60" i="3" s="1"/>
  <c r="D61" i="3"/>
  <c r="P61" i="3" s="1"/>
  <c r="D62" i="3"/>
  <c r="D64" i="3"/>
  <c r="P64" i="3" s="1"/>
  <c r="D65" i="3"/>
  <c r="P65" i="3" s="1"/>
  <c r="D66" i="3"/>
  <c r="P66" i="3" s="1"/>
  <c r="D67" i="3"/>
  <c r="P67" i="3" s="1"/>
  <c r="D69" i="3"/>
  <c r="D70" i="3"/>
  <c r="P70" i="3" s="1"/>
  <c r="D72" i="3"/>
  <c r="P72" i="3" s="1"/>
  <c r="D73" i="3"/>
  <c r="D74" i="3"/>
  <c r="D75" i="3"/>
  <c r="P75" i="3" s="1"/>
  <c r="D76" i="3"/>
  <c r="P76" i="3" s="1"/>
  <c r="D77" i="3"/>
  <c r="D78" i="3"/>
  <c r="D79" i="3"/>
  <c r="P79" i="3" s="1"/>
  <c r="D80" i="3"/>
  <c r="P80" i="3" s="1"/>
  <c r="D81" i="3"/>
  <c r="D82" i="3"/>
  <c r="D83" i="3"/>
  <c r="P83" i="3" s="1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4" i="2"/>
  <c r="G53" i="3" s="1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C28" i="2"/>
  <c r="D28" i="2"/>
  <c r="D27" i="3" s="1"/>
  <c r="E28" i="2"/>
  <c r="E27" i="3" s="1"/>
  <c r="F28" i="2"/>
  <c r="F27" i="3" s="1"/>
  <c r="G28" i="2"/>
  <c r="G27" i="3" s="1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8" i="2"/>
  <c r="E17" i="3" s="1"/>
  <c r="F18" i="2"/>
  <c r="F17" i="3" s="1"/>
  <c r="G18" i="2"/>
  <c r="G17" i="3" s="1"/>
  <c r="H18" i="2"/>
  <c r="H17" i="3" s="1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12" i="1" s="1"/>
  <c r="P21" i="3" l="1"/>
  <c r="P28" i="3"/>
  <c r="P30" i="3"/>
  <c r="P29" i="3"/>
  <c r="L85" i="2"/>
  <c r="P36" i="3"/>
  <c r="P26" i="3"/>
  <c r="P25" i="3"/>
  <c r="K85" i="2"/>
  <c r="I85" i="2"/>
  <c r="H85" i="2"/>
  <c r="O85" i="2"/>
  <c r="F85" i="2"/>
  <c r="E85" i="2"/>
  <c r="P23" i="3"/>
  <c r="P22" i="3"/>
  <c r="P16" i="3"/>
  <c r="P12" i="3"/>
  <c r="C85" i="2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<sst xmlns="http://schemas.openxmlformats.org/spreadsheetml/2006/main" count="286" uniqueCount="109">
  <si>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</si>
  <si>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</si>
  <si>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</si>
  <si>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</si>
  <si>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</si>
  <si>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</si>
  <si>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</si>
  <si>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</si>
  <si>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</si>
  <si>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</si>
  <si>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</si>
  <si>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</si>
  <si>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</si>
  <si>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</si>
  <si>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</si>
  <si>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</si>
  <si>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</si>
  <si>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</si>
  <si>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</si>
  <si>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</si>
  <si>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</si>
  <si>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</si>
  <si>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</si>
  <si>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</si>
  <si>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</si>
  <si>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</si>
  <si>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</si>
  <si>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</si>
  <si>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</si>
  <si>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</si>
  <si>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</si>
  <si>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</si>
  <si>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</si>
  <si>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</si>
  <si>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</si>
  <si>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</si>
  <si>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</si>
  <si>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</si>
  <si>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</si>
  <si>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</si>
  <si>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</si>
  <si>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</si>
  <si>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</si>
  <si>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</si>
  <si>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</si>
  <si>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</si>
  <si>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</si>
  <si>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</si>
  <si>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</si>
  <si>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</si>
  <si>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</si>
  <si>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</si>
  <si>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</si>
  <si>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</si>
  <si>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</si>
  <si>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</si>
  <si>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</si>
  <si>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</si>
  <si>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</si>
  <si>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</si>
  <si>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</si>
  <si>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</si>
  <si>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</si>
  <si>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</si>
  <si>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</si>
  <si>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</si>
  <si>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</si>
  <si>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</si>
  <si>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</si>
  <si>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</si>
  <si>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</si>
  <si>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</si>
  <si>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</si>
  <si>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</si>
  <si>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</si>
  <si>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</si>
  <si>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</si>
  <si>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</si>
  <si>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</si>
  <si>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</si>
  <si>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</si>
  <si>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</si>
  <si>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</si>
  <si>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</si>
  <si>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</si>
  <si>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</si>
  <si>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</si>
  <si>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</si>
  <si>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</si>
  <si>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</si>
  <si>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</si>
  <si>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</si>
  <si>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</si>
  <si>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</si>
  <si>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</si>
  <si>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</si>
  <si>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</si>
  <si>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</si>
  <si>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</si>
  <si>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</si>
  <si>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Analista de Presupuesto.</t>
  </si>
  <si>
    <t>Rolando I. Rosario Rodríguez</t>
  </si>
  <si>
    <t>Encargado Interino de la División de Presupuesto</t>
  </si>
  <si>
    <t>Luis M. Quiñones</t>
  </si>
  <si>
    <t>Encargado Interino de Presupuesto</t>
  </si>
  <si>
    <t>Fuente [SIGEF]</t>
  </si>
  <si>
    <t>Año 2024</t>
  </si>
  <si>
    <t>Fecha de registro hasta el 31 de mayo 2024</t>
  </si>
  <si>
    <t>Fecha de Imputación hasta el 31 de mayo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</si>
</sst>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2</xdr:col>
      <xdr:colOff>428625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opLeftCell="A73" workbookViewId="0">
      <selection activeCell="D77" sqref="D77"/>
    </sheetView>
  </sheetViews>
  <sheetFormatPr baseColWidth="10" defaultColWidth="11.42578125" defaultRowHeight="15" x14ac:dyDescent="0.25"/>
  <cols>
    <col min="2" max="2" width="105.7109375" customWidth="1"/>
    <col min="3" max="3" width="17.5703125" customWidth="1"/>
    <col min="4" max="4" width="16.7109375" customWidth="1"/>
  </cols>
  <sheetData>
    <row r="3" spans="1:15" ht="28.5" customHeight="1" x14ac:dyDescent="0.25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25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75" x14ac:dyDescent="0.25">
      <c r="B5" s="39" t="s">
        <v>106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25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25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25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25">
      <c r="B10" s="36"/>
      <c r="C10" s="38"/>
      <c r="D10" s="38"/>
      <c r="E10" s="7"/>
    </row>
    <row r="11" spans="1:15" x14ac:dyDescent="0.25">
      <c r="B11" s="1" t="s">
        <v>0</v>
      </c>
      <c r="C11" s="2"/>
      <c r="D11" s="2"/>
      <c r="E11" s="7"/>
    </row>
    <row r="12" spans="1:15" x14ac:dyDescent="0.25">
      <c r="B12" s="3" t="s">
        <v>1</v>
      </c>
      <c r="C12" s="4">
        <f>'P2 Presupuesto Aprobado-Ejec '!B12</f>
        <v>286729231</v>
      </c>
      <c r="D12" s="4">
        <f>SUM(D13:D17)</f>
        <v>618701</v>
      </c>
      <c r="E12" s="7"/>
    </row>
    <row r="13" spans="1:15" x14ac:dyDescent="0.25">
      <c r="B13" s="5" t="s">
        <v>2</v>
      </c>
      <c r="C13" s="4">
        <f>'P2 Presupuesto Aprobado-Ejec '!B13</f>
        <v>224842595</v>
      </c>
      <c r="D13" s="4">
        <f>'P2 Presupuesto Aprobado-Ejec '!C13</f>
        <v>463243</v>
      </c>
      <c r="E13" s="7"/>
    </row>
    <row r="14" spans="1:15" x14ac:dyDescent="0.25">
      <c r="B14" s="5" t="s">
        <v>3</v>
      </c>
      <c r="C14" s="4">
        <f>'P2 Presupuesto Aprobado-Ejec '!B14</f>
        <v>32428663</v>
      </c>
      <c r="D14" s="4">
        <f>'P2 Presupuesto Aprobado-Ejec '!C14</f>
        <v>-240000</v>
      </c>
      <c r="E14" s="7"/>
    </row>
    <row r="15" spans="1:15" x14ac:dyDescent="0.25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25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25">
      <c r="B17" s="5" t="s">
        <v>6</v>
      </c>
      <c r="C17" s="4">
        <f>'P2 Presupuesto Aprobado-Ejec '!B17</f>
        <v>29457973</v>
      </c>
      <c r="D17" s="4">
        <f>'P2 Presupuesto Aprobado-Ejec '!C17</f>
        <v>395458</v>
      </c>
      <c r="E17" s="7"/>
    </row>
    <row r="18" spans="2:5" x14ac:dyDescent="0.25">
      <c r="B18" s="3" t="s">
        <v>7</v>
      </c>
      <c r="C18" s="4">
        <f>'P2 Presupuesto Aprobado-Ejec '!B18</f>
        <v>47559620</v>
      </c>
      <c r="D18" s="4">
        <f>SUM(D19:D27)</f>
        <v>27026</v>
      </c>
      <c r="E18" s="7"/>
    </row>
    <row r="19" spans="2:5" x14ac:dyDescent="0.25">
      <c r="B19" s="5" t="s">
        <v>8</v>
      </c>
      <c r="C19" s="4">
        <f>'P2 Presupuesto Aprobado-Ejec '!B19</f>
        <v>5669040</v>
      </c>
      <c r="D19" s="4">
        <f>'P2 Presupuesto Aprobado-Ejec '!C19</f>
        <v>444000</v>
      </c>
      <c r="E19" s="7"/>
    </row>
    <row r="20" spans="2:5" x14ac:dyDescent="0.25">
      <c r="B20" s="5" t="s">
        <v>9</v>
      </c>
      <c r="C20" s="4">
        <f>'P2 Presupuesto Aprobado-Ejec '!B20</f>
        <v>2205000</v>
      </c>
      <c r="D20" s="4">
        <f>'P2 Presupuesto Aprobado-Ejec '!C20</f>
        <v>57600</v>
      </c>
      <c r="E20" s="7"/>
    </row>
    <row r="21" spans="2:5" x14ac:dyDescent="0.25">
      <c r="B21" s="5" t="s">
        <v>10</v>
      </c>
      <c r="C21" s="4">
        <f>'P2 Presupuesto Aprobado-Ejec '!B21</f>
        <v>2100000</v>
      </c>
      <c r="D21" s="4">
        <f>'P2 Presupuesto Aprobado-Ejec '!C21</f>
        <v>0</v>
      </c>
      <c r="E21" s="7"/>
    </row>
    <row r="22" spans="2:5" x14ac:dyDescent="0.25">
      <c r="B22" s="5" t="s">
        <v>11</v>
      </c>
      <c r="C22" s="4">
        <f>'P2 Presupuesto Aprobado-Ejec '!B22</f>
        <v>600000</v>
      </c>
      <c r="D22" s="4">
        <f>'P2 Presupuesto Aprobado-Ejec '!C22</f>
        <v>50000</v>
      </c>
      <c r="E22" s="7"/>
    </row>
    <row r="23" spans="2:5" x14ac:dyDescent="0.25">
      <c r="B23" s="5" t="s">
        <v>12</v>
      </c>
      <c r="C23" s="4">
        <f>'P2 Presupuesto Aprobado-Ejec '!B23</f>
        <v>15694078</v>
      </c>
      <c r="D23" s="4">
        <f>'P2 Presupuesto Aprobado-Ejec '!C23</f>
        <v>0</v>
      </c>
    </row>
    <row r="24" spans="2:5" x14ac:dyDescent="0.25">
      <c r="B24" s="5" t="s">
        <v>13</v>
      </c>
      <c r="C24" s="4">
        <f>'P2 Presupuesto Aprobado-Ejec '!B24</f>
        <v>4291992</v>
      </c>
      <c r="D24" s="4">
        <f>'P2 Presupuesto Aprobado-Ejec '!C24</f>
        <v>-524574</v>
      </c>
    </row>
    <row r="25" spans="2:5" x14ac:dyDescent="0.25">
      <c r="B25" s="5" t="s">
        <v>14</v>
      </c>
      <c r="C25" s="4">
        <f>'P2 Presupuesto Aprobado-Ejec '!B25</f>
        <v>3705000</v>
      </c>
      <c r="D25" s="4">
        <f>'P2 Presupuesto Aprobado-Ejec '!C25</f>
        <v>0</v>
      </c>
    </row>
    <row r="26" spans="2:5" x14ac:dyDescent="0.25">
      <c r="B26" s="5" t="s">
        <v>15</v>
      </c>
      <c r="C26" s="4">
        <f>'P2 Presupuesto Aprobado-Ejec '!B26</f>
        <v>5508000</v>
      </c>
      <c r="D26" s="4">
        <f>'P2 Presupuesto Aprobado-Ejec '!C26</f>
        <v>0</v>
      </c>
    </row>
    <row r="27" spans="2:5" x14ac:dyDescent="0.25">
      <c r="B27" s="5" t="s">
        <v>16</v>
      </c>
      <c r="C27" s="4">
        <f>'P2 Presupuesto Aprobado-Ejec '!B27</f>
        <v>7786510</v>
      </c>
      <c r="D27" s="4">
        <f>'P2 Presupuesto Aprobado-Ejec '!C27</f>
        <v>0</v>
      </c>
    </row>
    <row r="28" spans="2:5" x14ac:dyDescent="0.25">
      <c r="B28" s="3" t="s">
        <v>17</v>
      </c>
      <c r="C28" s="4">
        <f>'P2 Presupuesto Aprobado-Ejec '!B28</f>
        <v>54957666</v>
      </c>
      <c r="D28" s="4">
        <f>SUM(D29:D37)</f>
        <v>-2877199</v>
      </c>
    </row>
    <row r="29" spans="2:5" x14ac:dyDescent="0.25">
      <c r="B29" s="5" t="s">
        <v>18</v>
      </c>
      <c r="C29" s="4">
        <f>'P2 Presupuesto Aprobado-Ejec '!B29</f>
        <v>7655000</v>
      </c>
      <c r="D29" s="4">
        <f>'P2 Presupuesto Aprobado-Ejec '!C29</f>
        <v>-2120000</v>
      </c>
    </row>
    <row r="30" spans="2:5" x14ac:dyDescent="0.25">
      <c r="B30" s="5" t="s">
        <v>19</v>
      </c>
      <c r="C30" s="4">
        <f>'P2 Presupuesto Aprobado-Ejec '!B30</f>
        <v>1300000</v>
      </c>
      <c r="D30" s="4">
        <f>'P2 Presupuesto Aprobado-Ejec '!C30</f>
        <v>-300000</v>
      </c>
    </row>
    <row r="31" spans="2:5" x14ac:dyDescent="0.25">
      <c r="B31" s="5" t="s">
        <v>20</v>
      </c>
      <c r="C31" s="4">
        <f>'P2 Presupuesto Aprobado-Ejec '!B31</f>
        <v>765000</v>
      </c>
      <c r="D31" s="4">
        <f>'P2 Presupuesto Aprobado-Ejec '!C31</f>
        <v>395273</v>
      </c>
    </row>
    <row r="32" spans="2:5" x14ac:dyDescent="0.25">
      <c r="B32" s="5" t="s">
        <v>21</v>
      </c>
      <c r="C32" s="4">
        <f>'P2 Presupuesto Aprobado-Ejec '!B32</f>
        <v>1000</v>
      </c>
      <c r="D32" s="4">
        <f>'P2 Presupuesto Aprobado-Ejec '!C32</f>
        <v>0</v>
      </c>
    </row>
    <row r="33" spans="2:4" x14ac:dyDescent="0.25">
      <c r="B33" s="5" t="s">
        <v>22</v>
      </c>
      <c r="C33" s="4">
        <f>'P2 Presupuesto Aprobado-Ejec '!B33</f>
        <v>2860000</v>
      </c>
      <c r="D33" s="4">
        <f>'P2 Presupuesto Aprobado-Ejec '!C33</f>
        <v>-1080000</v>
      </c>
    </row>
    <row r="34" spans="2:4" x14ac:dyDescent="0.25">
      <c r="B34" s="5" t="s">
        <v>23</v>
      </c>
      <c r="C34" s="4">
        <f>'P2 Presupuesto Aprobado-Ejec '!B34</f>
        <v>6222500</v>
      </c>
      <c r="D34" s="4">
        <f>'P2 Presupuesto Aprobado-Ejec '!C34</f>
        <v>831111</v>
      </c>
    </row>
    <row r="35" spans="2:4" x14ac:dyDescent="0.25">
      <c r="B35" s="5" t="s">
        <v>24</v>
      </c>
      <c r="C35" s="4">
        <f>'P2 Presupuesto Aprobado-Ejec '!B35</f>
        <v>28212166</v>
      </c>
      <c r="D35" s="4">
        <f>'P2 Presupuesto Aprobado-Ejec '!C35</f>
        <v>-1420000</v>
      </c>
    </row>
    <row r="36" spans="2:4" x14ac:dyDescent="0.25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25">
      <c r="B37" s="5" t="s">
        <v>26</v>
      </c>
      <c r="C37" s="4">
        <f>'P2 Presupuesto Aprobado-Ejec '!B37</f>
        <v>7942000</v>
      </c>
      <c r="D37" s="4">
        <f>'P2 Presupuesto Aprobado-Ejec '!C37</f>
        <v>816417</v>
      </c>
    </row>
    <row r="38" spans="2:4" x14ac:dyDescent="0.25">
      <c r="B38" s="3" t="s">
        <v>27</v>
      </c>
      <c r="C38" s="4">
        <f>'P2 Presupuesto Aprobado-Ejec '!B38</f>
        <v>0</v>
      </c>
      <c r="D38" s="4"/>
    </row>
    <row r="39" spans="2:4" x14ac:dyDescent="0.25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25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25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25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25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25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25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25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25">
      <c r="B47" s="3" t="s">
        <v>36</v>
      </c>
      <c r="C47" s="4">
        <f>'P2 Presupuesto Aprobado-Ejec '!B47</f>
        <v>0</v>
      </c>
      <c r="D47" s="4"/>
    </row>
    <row r="48" spans="2:4" x14ac:dyDescent="0.25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25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25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25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25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25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25">
      <c r="B54" s="3" t="s">
        <v>43</v>
      </c>
      <c r="C54" s="4">
        <f>'P2 Presupuesto Aprobado-Ejec '!B54</f>
        <v>2889261</v>
      </c>
      <c r="D54" s="4">
        <f>SUM(D55:D63)</f>
        <v>2231472</v>
      </c>
    </row>
    <row r="55" spans="2:4" x14ac:dyDescent="0.25">
      <c r="B55" s="5" t="s">
        <v>44</v>
      </c>
      <c r="C55" s="4">
        <f>'P2 Presupuesto Aprobado-Ejec '!B55</f>
        <v>1260000</v>
      </c>
      <c r="D55" s="4">
        <f>'P2 Presupuesto Aprobado-Ejec '!C55</f>
        <v>180000</v>
      </c>
    </row>
    <row r="56" spans="2:4" x14ac:dyDescent="0.25">
      <c r="B56" s="5" t="s">
        <v>45</v>
      </c>
      <c r="C56" s="4">
        <f>'P2 Presupuesto Aprobado-Ejec '!B56</f>
        <v>150000</v>
      </c>
      <c r="D56" s="4">
        <f>'P2 Presupuesto Aprobado-Ejec '!C56</f>
        <v>-150000</v>
      </c>
    </row>
    <row r="57" spans="2:4" x14ac:dyDescent="0.25">
      <c r="B57" s="5" t="s">
        <v>46</v>
      </c>
      <c r="C57" s="4">
        <f>'P2 Presupuesto Aprobado-Ejec '!B57</f>
        <v>0</v>
      </c>
      <c r="D57" s="4">
        <f>'P2 Presupuesto Aprobado-Ejec '!C57</f>
        <v>0</v>
      </c>
    </row>
    <row r="58" spans="2:4" x14ac:dyDescent="0.25">
      <c r="B58" s="5" t="s">
        <v>47</v>
      </c>
      <c r="C58" s="4">
        <f>'P2 Presupuesto Aprobado-Ejec '!B58</f>
        <v>0</v>
      </c>
      <c r="D58" s="4">
        <f>'P2 Presupuesto Aprobado-Ejec '!C58</f>
        <v>10000</v>
      </c>
    </row>
    <row r="59" spans="2:4" x14ac:dyDescent="0.25">
      <c r="B59" s="5" t="s">
        <v>48</v>
      </c>
      <c r="C59" s="4">
        <f>'P2 Presupuesto Aprobado-Ejec '!B59</f>
        <v>1379261</v>
      </c>
      <c r="D59" s="4">
        <f>'P2 Presupuesto Aprobado-Ejec '!C59</f>
        <v>2191472</v>
      </c>
    </row>
    <row r="60" spans="2:4" x14ac:dyDescent="0.25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25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25">
      <c r="B62" s="5" t="s">
        <v>51</v>
      </c>
      <c r="C62" s="4">
        <f>'P2 Presupuesto Aprobado-Ejec '!B62</f>
        <v>0</v>
      </c>
      <c r="D62" s="4">
        <f>'P2 Presupuesto Aprobado-Ejec '!C62</f>
        <v>100000</v>
      </c>
    </row>
    <row r="63" spans="2:4" x14ac:dyDescent="0.25">
      <c r="B63" s="5" t="s">
        <v>52</v>
      </c>
      <c r="C63" s="4">
        <f>'P2 Presupuesto Aprobado-Ejec '!B63</f>
        <v>100000</v>
      </c>
      <c r="D63" s="4">
        <f>'P2 Presupuesto Aprobado-Ejec '!C63</f>
        <v>-100000</v>
      </c>
    </row>
    <row r="64" spans="2:4" x14ac:dyDescent="0.25">
      <c r="B64" s="3" t="s">
        <v>53</v>
      </c>
      <c r="C64" s="4">
        <f>'P2 Presupuesto Aprobado-Ejec '!B64</f>
        <v>0</v>
      </c>
      <c r="D64" s="4"/>
    </row>
    <row r="65" spans="2:4" x14ac:dyDescent="0.25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25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25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25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25">
      <c r="B69" s="3" t="s">
        <v>58</v>
      </c>
      <c r="C69" s="4">
        <f>'P2 Presupuesto Aprobado-Ejec '!B69</f>
        <v>0</v>
      </c>
      <c r="D69" s="4"/>
    </row>
    <row r="70" spans="2:4" x14ac:dyDescent="0.25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25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25">
      <c r="B72" s="3" t="s">
        <v>61</v>
      </c>
      <c r="C72" s="4">
        <f>'P2 Presupuesto Aprobado-Ejec '!B72</f>
        <v>0</v>
      </c>
      <c r="D72" s="4"/>
    </row>
    <row r="73" spans="2:4" x14ac:dyDescent="0.25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25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25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25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25">
      <c r="B77" s="3" t="s">
        <v>68</v>
      </c>
      <c r="C77" s="4">
        <f>'P2 Presupuesto Aprobado-Ejec '!B77</f>
        <v>0</v>
      </c>
      <c r="D77" s="4"/>
    </row>
    <row r="78" spans="2:4" x14ac:dyDescent="0.25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25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25">
      <c r="B80" s="3" t="s">
        <v>71</v>
      </c>
      <c r="C80" s="4">
        <f>'P2 Presupuesto Aprobado-Ejec '!B80</f>
        <v>0</v>
      </c>
      <c r="D80" s="4"/>
    </row>
    <row r="81" spans="2:4" x14ac:dyDescent="0.25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25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25">
      <c r="B83" s="3" t="s">
        <v>74</v>
      </c>
      <c r="C83" s="4">
        <f>'P2 Presupuesto Aprobado-Ejec '!B83</f>
        <v>0</v>
      </c>
      <c r="D83" s="4"/>
    </row>
    <row r="84" spans="2:4" x14ac:dyDescent="0.25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25">
      <c r="B85" s="8" t="s">
        <v>65</v>
      </c>
      <c r="C85" s="29">
        <f>SUM(C12,C18,C28,C38,C47,C54,C64,C69,C72,C77,C80,C83,)</f>
        <v>392135778</v>
      </c>
      <c r="D85" s="29">
        <f>SUM(D12,D18,D28,D54)</f>
        <v>0</v>
      </c>
    </row>
    <row r="90" spans="2:4" ht="15.75" thickBot="1" x14ac:dyDescent="0.3"/>
    <row r="91" spans="2:4" ht="26.45" customHeight="1" thickBot="1" x14ac:dyDescent="0.3">
      <c r="B91" s="21" t="s">
        <v>95</v>
      </c>
    </row>
    <row r="92" spans="2:4" ht="33.75" customHeight="1" thickBot="1" x14ac:dyDescent="0.3">
      <c r="B92" s="19" t="s">
        <v>96</v>
      </c>
      <c r="C92" s="27" t="s">
        <v>101</v>
      </c>
    </row>
    <row r="93" spans="2:4" ht="45.75" thickBot="1" x14ac:dyDescent="0.3">
      <c r="B93" s="20" t="s">
        <v>97</v>
      </c>
      <c r="C93" s="28" t="s">
        <v>104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01"/>
  <sheetViews>
    <sheetView showGridLines="0" tabSelected="1" zoomScaleNormal="10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A86" sqref="A86"/>
    </sheetView>
  </sheetViews>
  <sheetFormatPr baseColWidth="10" defaultColWidth="11.42578125" defaultRowHeight="15" x14ac:dyDescent="0.25"/>
  <cols>
    <col min="1" max="1" width="55" customWidth="1"/>
    <col min="2" max="2" width="19.85546875" customWidth="1"/>
    <col min="3" max="3" width="16.7109375" customWidth="1"/>
    <col min="4" max="4" width="13.28515625" customWidth="1"/>
    <col min="5" max="5" width="13.5703125" customWidth="1"/>
    <col min="6" max="7" width="13.28515625" customWidth="1"/>
    <col min="8" max="14" width="12.7109375" bestFit="1" customWidth="1"/>
    <col min="15" max="15" width="14" customWidth="1"/>
    <col min="16" max="16" width="16.5703125" customWidth="1"/>
  </cols>
  <sheetData>
    <row r="3" spans="1:17" ht="28.5" customHeight="1" x14ac:dyDescent="0.25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25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75" x14ac:dyDescent="0.25">
      <c r="A5" s="39" t="s">
        <v>106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25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25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25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25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25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25">
      <c r="A12" s="3" t="s">
        <v>1</v>
      </c>
      <c r="B12" s="23">
        <f>SUM(B13,B14,B15,B16,B17)</f>
        <v>286729231</v>
      </c>
      <c r="C12" s="23">
        <f t="shared" ref="C12:O12" si="0">SUM(C13,C14,C15,C16,C17)</f>
        <v>618701</v>
      </c>
      <c r="D12" s="23">
        <f t="shared" si="0"/>
        <v>18624615.859999999</v>
      </c>
      <c r="E12" s="23">
        <f t="shared" si="0"/>
        <v>18894805.859999999</v>
      </c>
      <c r="F12" s="23">
        <f t="shared" si="0"/>
        <v>24489037.419999998</v>
      </c>
      <c r="G12" s="23">
        <f t="shared" si="0"/>
        <v>18866928.539999999</v>
      </c>
      <c r="H12" s="23">
        <f t="shared" si="0"/>
        <v>32406694.57</v>
      </c>
      <c r="I12" s="23">
        <f t="shared" si="0"/>
        <v>0</v>
      </c>
      <c r="J12" s="23">
        <f t="shared" si="0"/>
        <v>0</v>
      </c>
      <c r="K12" s="23">
        <f t="shared" si="0"/>
        <v>0</v>
      </c>
      <c r="L12" s="23">
        <f t="shared" si="0"/>
        <v>0</v>
      </c>
      <c r="M12" s="23">
        <f t="shared" si="0"/>
        <v>0</v>
      </c>
      <c r="N12" s="23">
        <f t="shared" si="0"/>
        <v>0</v>
      </c>
      <c r="O12" s="23">
        <f t="shared" si="0"/>
        <v>0</v>
      </c>
      <c r="P12" s="22">
        <f t="shared" ref="P12:P75" si="1">SUM(D12,E12,F12,G12,H12,I12,J12,K12,L12,M12,N12,O12)</f>
        <v>113282082.25</v>
      </c>
    </row>
    <row r="13" spans="1:17" x14ac:dyDescent="0.25">
      <c r="A13" s="5" t="s">
        <v>2</v>
      </c>
      <c r="B13" s="24">
        <v>224842595</v>
      </c>
      <c r="C13" s="24">
        <v>463243</v>
      </c>
      <c r="D13" s="25">
        <v>15899530.83</v>
      </c>
      <c r="E13" s="24">
        <v>16139904.73</v>
      </c>
      <c r="F13" s="24">
        <v>21750400.789999999</v>
      </c>
      <c r="G13" s="24">
        <v>16124369.41</v>
      </c>
      <c r="H13" s="24">
        <v>15735564.890000001</v>
      </c>
      <c r="I13" s="24"/>
      <c r="J13" s="24"/>
      <c r="K13" s="24"/>
      <c r="L13" s="24"/>
      <c r="M13" s="24"/>
      <c r="N13" s="24"/>
      <c r="O13" s="24"/>
      <c r="P13" s="22">
        <f t="shared" si="1"/>
        <v>85649770.650000006</v>
      </c>
    </row>
    <row r="14" spans="1:17" x14ac:dyDescent="0.25">
      <c r="A14" s="5" t="s">
        <v>3</v>
      </c>
      <c r="B14" s="24">
        <v>32428663</v>
      </c>
      <c r="C14" s="24">
        <v>-240000</v>
      </c>
      <c r="D14" s="24">
        <v>280000</v>
      </c>
      <c r="E14" s="26">
        <v>280000</v>
      </c>
      <c r="F14" s="24">
        <v>280000</v>
      </c>
      <c r="G14" s="24">
        <v>280000</v>
      </c>
      <c r="H14" s="24">
        <v>14246028.390000001</v>
      </c>
      <c r="I14" s="24"/>
      <c r="J14" s="24"/>
      <c r="K14" s="24"/>
      <c r="L14" s="24"/>
      <c r="M14" s="24"/>
      <c r="N14" s="24"/>
      <c r="O14" s="24"/>
      <c r="P14" s="22">
        <f t="shared" si="1"/>
        <v>15366028.390000001</v>
      </c>
    </row>
    <row r="15" spans="1:17" x14ac:dyDescent="0.25">
      <c r="A15" s="5" t="s">
        <v>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25">
      <c r="A16" s="5" t="s">
        <v>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25">
      <c r="A17" s="5" t="s">
        <v>6</v>
      </c>
      <c r="B17" s="24">
        <v>29457973</v>
      </c>
      <c r="C17" s="24">
        <v>395458</v>
      </c>
      <c r="D17" s="24">
        <v>2445085.0299999998</v>
      </c>
      <c r="E17" s="24">
        <v>2474901.13</v>
      </c>
      <c r="F17" s="24">
        <v>2458636.63</v>
      </c>
      <c r="G17" s="24">
        <v>2462559.13</v>
      </c>
      <c r="H17" s="24">
        <v>2425101.29</v>
      </c>
      <c r="I17" s="24"/>
      <c r="J17" s="24"/>
      <c r="K17" s="24"/>
      <c r="L17" s="24"/>
      <c r="M17" s="24"/>
      <c r="N17" s="24"/>
      <c r="O17" s="24"/>
      <c r="P17" s="22">
        <f t="shared" si="1"/>
        <v>12266283.210000001</v>
      </c>
    </row>
    <row r="18" spans="1:16" x14ac:dyDescent="0.25">
      <c r="A18" s="3" t="s">
        <v>7</v>
      </c>
      <c r="B18" s="23">
        <f>SUM(B19,B20,B21,B22,B23,B24,B25,B26,B27)</f>
        <v>47559620</v>
      </c>
      <c r="C18" s="23">
        <f t="shared" ref="C18:O18" si="2">SUM(C19,C20,C21,C22,C23,C24,C25,C26,C27)</f>
        <v>27026</v>
      </c>
      <c r="D18" s="23">
        <f t="shared" si="2"/>
        <v>741387.33000000007</v>
      </c>
      <c r="E18" s="23">
        <f t="shared" si="2"/>
        <v>4823459.1399999997</v>
      </c>
      <c r="F18" s="23">
        <f t="shared" si="2"/>
        <v>3270508.74</v>
      </c>
      <c r="G18" s="23">
        <f t="shared" si="2"/>
        <v>1440104.1400000001</v>
      </c>
      <c r="H18" s="23">
        <f t="shared" si="2"/>
        <v>3218621.25</v>
      </c>
      <c r="I18" s="23">
        <f t="shared" si="2"/>
        <v>0</v>
      </c>
      <c r="J18" s="23">
        <f t="shared" si="2"/>
        <v>0</v>
      </c>
      <c r="K18" s="23">
        <f t="shared" si="2"/>
        <v>0</v>
      </c>
      <c r="L18" s="23">
        <f>SUM(L19,L20,L21,L22,L23,L24,L25,L26,L27)</f>
        <v>0</v>
      </c>
      <c r="M18" s="23">
        <f t="shared" si="2"/>
        <v>0</v>
      </c>
      <c r="N18" s="23">
        <f t="shared" si="2"/>
        <v>0</v>
      </c>
      <c r="O18" s="23">
        <f t="shared" si="2"/>
        <v>0</v>
      </c>
      <c r="P18" s="22">
        <f t="shared" si="1"/>
        <v>13494080.600000001</v>
      </c>
    </row>
    <row r="19" spans="1:16" x14ac:dyDescent="0.25">
      <c r="A19" s="5" t="s">
        <v>8</v>
      </c>
      <c r="B19" s="24">
        <v>5669040</v>
      </c>
      <c r="C19" s="24">
        <v>444000</v>
      </c>
      <c r="D19" s="24">
        <v>164489.32</v>
      </c>
      <c r="E19" s="24">
        <v>506422.8</v>
      </c>
      <c r="F19" s="24">
        <v>409354.01</v>
      </c>
      <c r="G19" s="24">
        <v>262674.03000000003</v>
      </c>
      <c r="H19" s="24">
        <v>552634.66</v>
      </c>
      <c r="I19" s="24"/>
      <c r="J19" s="24"/>
      <c r="K19" s="24"/>
      <c r="L19" s="24"/>
      <c r="M19" s="24"/>
      <c r="N19" s="24"/>
      <c r="O19" s="24"/>
      <c r="P19" s="22">
        <f t="shared" si="1"/>
        <v>1895574.8199999998</v>
      </c>
    </row>
    <row r="20" spans="1:16" x14ac:dyDescent="0.25">
      <c r="A20" s="5" t="s">
        <v>9</v>
      </c>
      <c r="B20" s="24">
        <v>2205000</v>
      </c>
      <c r="C20" s="24">
        <v>57600</v>
      </c>
      <c r="D20" s="24"/>
      <c r="E20" s="24"/>
      <c r="F20" s="24">
        <v>200940.01</v>
      </c>
      <c r="G20" s="24">
        <v>16980</v>
      </c>
      <c r="H20" s="24">
        <v>166980.01</v>
      </c>
      <c r="I20" s="24"/>
      <c r="J20" s="24"/>
      <c r="K20" s="24"/>
      <c r="L20" s="24"/>
      <c r="M20" s="24"/>
      <c r="N20" s="24"/>
      <c r="O20" s="24"/>
      <c r="P20" s="22">
        <f t="shared" si="1"/>
        <v>384900.02</v>
      </c>
    </row>
    <row r="21" spans="1:16" x14ac:dyDescent="0.25">
      <c r="A21" s="5" t="s">
        <v>10</v>
      </c>
      <c r="B21" s="24">
        <v>2100000</v>
      </c>
      <c r="C21" s="24"/>
      <c r="D21" s="24"/>
      <c r="E21" s="24"/>
      <c r="F21" s="24">
        <v>284927.5</v>
      </c>
      <c r="G21" s="24"/>
      <c r="H21" s="24"/>
      <c r="I21" s="24"/>
      <c r="J21" s="24"/>
      <c r="K21" s="24"/>
      <c r="L21" s="24"/>
      <c r="M21" s="24"/>
      <c r="N21" s="24"/>
      <c r="O21" s="24"/>
      <c r="P21" s="22">
        <f t="shared" si="1"/>
        <v>284927.5</v>
      </c>
    </row>
    <row r="22" spans="1:16" x14ac:dyDescent="0.25">
      <c r="A22" s="5" t="s">
        <v>11</v>
      </c>
      <c r="B22" s="24">
        <v>600000</v>
      </c>
      <c r="C22" s="24">
        <v>50000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2">
        <f t="shared" si="1"/>
        <v>0</v>
      </c>
    </row>
    <row r="23" spans="1:16" x14ac:dyDescent="0.25">
      <c r="A23" s="5" t="s">
        <v>12</v>
      </c>
      <c r="B23" s="24">
        <v>15694078</v>
      </c>
      <c r="C23" s="24"/>
      <c r="D23" s="24">
        <v>450000.01</v>
      </c>
      <c r="E23" s="24">
        <v>1935766.16</v>
      </c>
      <c r="F23" s="24">
        <v>1039478.08</v>
      </c>
      <c r="G23" s="24">
        <v>956548.11</v>
      </c>
      <c r="H23" s="24">
        <v>1507618.1</v>
      </c>
      <c r="I23" s="24"/>
      <c r="J23" s="24"/>
      <c r="K23" s="24"/>
      <c r="L23" s="24"/>
      <c r="M23" s="24"/>
      <c r="N23" s="24"/>
      <c r="O23" s="24"/>
      <c r="P23" s="22">
        <f t="shared" si="1"/>
        <v>5889410.4600000009</v>
      </c>
    </row>
    <row r="24" spans="1:16" x14ac:dyDescent="0.25">
      <c r="A24" s="5" t="s">
        <v>13</v>
      </c>
      <c r="B24" s="24">
        <v>4291992</v>
      </c>
      <c r="C24" s="24">
        <v>-524574</v>
      </c>
      <c r="D24" s="24">
        <v>126898</v>
      </c>
      <c r="E24" s="24">
        <v>1973143.58</v>
      </c>
      <c r="F24" s="24">
        <v>126898</v>
      </c>
      <c r="G24" s="24">
        <v>25582</v>
      </c>
      <c r="H24" s="24">
        <v>124933</v>
      </c>
      <c r="I24" s="24"/>
      <c r="J24" s="24"/>
      <c r="K24" s="24"/>
      <c r="L24" s="24"/>
      <c r="M24" s="24"/>
      <c r="N24" s="24"/>
      <c r="O24" s="24"/>
      <c r="P24" s="22">
        <f t="shared" si="1"/>
        <v>2377454.58</v>
      </c>
    </row>
    <row r="25" spans="1:16" x14ac:dyDescent="0.25">
      <c r="A25" s="5" t="s">
        <v>14</v>
      </c>
      <c r="B25" s="24">
        <v>3705000</v>
      </c>
      <c r="C25" s="24"/>
      <c r="D25" s="24"/>
      <c r="E25" s="24"/>
      <c r="F25" s="24">
        <v>746300</v>
      </c>
      <c r="G25" s="24"/>
      <c r="H25" s="24">
        <v>253749.94</v>
      </c>
      <c r="I25" s="24"/>
      <c r="J25" s="24"/>
      <c r="K25" s="24"/>
      <c r="L25" s="24"/>
      <c r="M25" s="24"/>
      <c r="N25" s="24"/>
      <c r="O25" s="24"/>
      <c r="P25" s="22">
        <f t="shared" si="1"/>
        <v>1000049.94</v>
      </c>
    </row>
    <row r="26" spans="1:16" x14ac:dyDescent="0.25">
      <c r="A26" s="5" t="s">
        <v>15</v>
      </c>
      <c r="B26" s="24">
        <v>5508000</v>
      </c>
      <c r="C26" s="24"/>
      <c r="D26" s="24"/>
      <c r="E26" s="24"/>
      <c r="F26" s="24">
        <v>54484.54</v>
      </c>
      <c r="G26" s="24">
        <v>178320</v>
      </c>
      <c r="H26" s="24">
        <v>204484.54</v>
      </c>
      <c r="I26" s="24"/>
      <c r="J26" s="24"/>
      <c r="K26" s="24"/>
      <c r="L26" s="24"/>
      <c r="M26" s="24"/>
      <c r="N26" s="24"/>
      <c r="O26" s="24"/>
      <c r="P26" s="22">
        <f t="shared" si="1"/>
        <v>437289.08</v>
      </c>
    </row>
    <row r="27" spans="1:16" x14ac:dyDescent="0.25">
      <c r="A27" s="5" t="s">
        <v>16</v>
      </c>
      <c r="B27" s="24">
        <v>7786510</v>
      </c>
      <c r="C27" s="24"/>
      <c r="D27" s="24"/>
      <c r="E27" s="24">
        <v>408126.6</v>
      </c>
      <c r="F27" s="24">
        <v>408126.6</v>
      </c>
      <c r="G27" s="24"/>
      <c r="H27" s="24">
        <v>408221</v>
      </c>
      <c r="I27" s="24"/>
      <c r="J27" s="24"/>
      <c r="K27" s="24"/>
      <c r="L27" s="24"/>
      <c r="M27" s="24"/>
      <c r="N27" s="24"/>
      <c r="O27" s="24"/>
      <c r="P27" s="22">
        <f t="shared" si="1"/>
        <v>1224474.2</v>
      </c>
    </row>
    <row r="28" spans="1:16" x14ac:dyDescent="0.25">
      <c r="A28" s="3" t="s">
        <v>17</v>
      </c>
      <c r="B28" s="23">
        <f>SUM(B29,B30,B31,B32,B33,B34,B35,B36,B37,)</f>
        <v>54957666</v>
      </c>
      <c r="C28" s="23">
        <f t="shared" ref="C28:O28" si="3">SUM(C29,C30,C31,C32,C33,C34,C35,C36,C37,)</f>
        <v>-2877199</v>
      </c>
      <c r="D28" s="23">
        <f t="shared" si="3"/>
        <v>1449043.16</v>
      </c>
      <c r="E28" s="23">
        <f t="shared" si="3"/>
        <v>2048575.51</v>
      </c>
      <c r="F28" s="23">
        <f t="shared" si="3"/>
        <v>8681884.1999999993</v>
      </c>
      <c r="G28" s="23">
        <f t="shared" si="3"/>
        <v>2439348.2599999998</v>
      </c>
      <c r="H28" s="23">
        <f t="shared" si="3"/>
        <v>1887568.7</v>
      </c>
      <c r="I28" s="23">
        <f t="shared" si="3"/>
        <v>0</v>
      </c>
      <c r="J28" s="23">
        <f t="shared" si="3"/>
        <v>0</v>
      </c>
      <c r="K28" s="23">
        <f t="shared" si="3"/>
        <v>0</v>
      </c>
      <c r="L28" s="23">
        <f t="shared" si="3"/>
        <v>0</v>
      </c>
      <c r="M28" s="23">
        <f t="shared" si="3"/>
        <v>0</v>
      </c>
      <c r="N28" s="23">
        <f t="shared" si="3"/>
        <v>0</v>
      </c>
      <c r="O28" s="23">
        <f t="shared" si="3"/>
        <v>0</v>
      </c>
      <c r="P28" s="22">
        <f t="shared" si="1"/>
        <v>16506419.829999998</v>
      </c>
    </row>
    <row r="29" spans="1:16" x14ac:dyDescent="0.25">
      <c r="A29" s="5" t="s">
        <v>18</v>
      </c>
      <c r="B29" s="24">
        <v>7655000</v>
      </c>
      <c r="C29" s="24">
        <v>-2120000</v>
      </c>
      <c r="D29" s="24"/>
      <c r="E29" s="24">
        <v>341940.2</v>
      </c>
      <c r="F29" s="24">
        <v>1534209.8</v>
      </c>
      <c r="G29" s="24">
        <v>368861.6</v>
      </c>
      <c r="H29" s="24">
        <v>168228.2</v>
      </c>
      <c r="I29" s="24"/>
      <c r="J29" s="24"/>
      <c r="K29" s="24"/>
      <c r="L29" s="24"/>
      <c r="M29" s="24"/>
      <c r="N29" s="24"/>
      <c r="O29" s="24"/>
      <c r="P29" s="22">
        <f t="shared" si="1"/>
        <v>2413239.8000000003</v>
      </c>
    </row>
    <row r="30" spans="1:16" x14ac:dyDescent="0.25">
      <c r="A30" s="5" t="s">
        <v>19</v>
      </c>
      <c r="B30" s="24">
        <v>1300000</v>
      </c>
      <c r="C30" s="24">
        <v>-300000</v>
      </c>
      <c r="D30" s="24"/>
      <c r="E30" s="24"/>
      <c r="F30" s="24"/>
      <c r="G30" s="24">
        <v>428104</v>
      </c>
      <c r="H30" s="24"/>
      <c r="I30" s="24"/>
      <c r="J30" s="24"/>
      <c r="K30" s="24"/>
      <c r="L30" s="24"/>
      <c r="M30" s="24"/>
      <c r="N30" s="24"/>
      <c r="O30" s="24"/>
      <c r="P30" s="22">
        <f t="shared" si="1"/>
        <v>428104</v>
      </c>
    </row>
    <row r="31" spans="1:16" x14ac:dyDescent="0.25">
      <c r="A31" s="5" t="s">
        <v>20</v>
      </c>
      <c r="B31" s="24">
        <v>765000</v>
      </c>
      <c r="C31" s="24">
        <v>395273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2">
        <f t="shared" si="1"/>
        <v>0</v>
      </c>
    </row>
    <row r="32" spans="1:16" x14ac:dyDescent="0.25">
      <c r="A32" s="5" t="s">
        <v>21</v>
      </c>
      <c r="B32" s="24">
        <v>1000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2">
        <f t="shared" si="1"/>
        <v>0</v>
      </c>
    </row>
    <row r="33" spans="1:16" x14ac:dyDescent="0.25">
      <c r="A33" s="5" t="s">
        <v>22</v>
      </c>
      <c r="B33" s="24">
        <v>2860000</v>
      </c>
      <c r="C33" s="24">
        <v>-1080000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2">
        <f t="shared" si="1"/>
        <v>0</v>
      </c>
    </row>
    <row r="34" spans="1:16" x14ac:dyDescent="0.25">
      <c r="A34" s="5" t="s">
        <v>23</v>
      </c>
      <c r="B34" s="24">
        <v>6222500</v>
      </c>
      <c r="C34" s="24">
        <v>831111</v>
      </c>
      <c r="D34" s="24"/>
      <c r="E34" s="24"/>
      <c r="F34" s="24">
        <v>1700000</v>
      </c>
      <c r="G34" s="24"/>
      <c r="H34" s="24"/>
      <c r="I34" s="24"/>
      <c r="J34" s="24"/>
      <c r="K34" s="24"/>
      <c r="L34" s="24"/>
      <c r="M34" s="24"/>
      <c r="N34" s="24"/>
      <c r="O34" s="24"/>
      <c r="P34" s="22">
        <f t="shared" si="1"/>
        <v>1700000</v>
      </c>
    </row>
    <row r="35" spans="1:16" x14ac:dyDescent="0.25">
      <c r="A35" s="5" t="s">
        <v>24</v>
      </c>
      <c r="B35" s="24">
        <v>28212166</v>
      </c>
      <c r="C35" s="24">
        <v>-1420000</v>
      </c>
      <c r="D35" s="24">
        <v>1449043.16</v>
      </c>
      <c r="E35" s="24">
        <v>1706635.31</v>
      </c>
      <c r="F35" s="24">
        <v>2553993.81</v>
      </c>
      <c r="G35" s="24">
        <v>1355732.82</v>
      </c>
      <c r="H35" s="24">
        <v>1650840.56</v>
      </c>
      <c r="I35" s="24"/>
      <c r="J35" s="24"/>
      <c r="K35" s="24"/>
      <c r="L35" s="24"/>
      <c r="M35" s="24"/>
      <c r="N35" s="24"/>
      <c r="O35" s="24"/>
      <c r="P35" s="22">
        <f t="shared" si="1"/>
        <v>8716245.6600000001</v>
      </c>
    </row>
    <row r="36" spans="1:16" x14ac:dyDescent="0.25">
      <c r="A36" s="5" t="s">
        <v>25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25">
      <c r="A37" s="5" t="s">
        <v>26</v>
      </c>
      <c r="B37" s="24">
        <v>7942000</v>
      </c>
      <c r="C37" s="24">
        <v>816417</v>
      </c>
      <c r="D37" s="24"/>
      <c r="E37" s="24"/>
      <c r="F37" s="24">
        <v>2893680.59</v>
      </c>
      <c r="G37" s="24">
        <v>286649.84000000003</v>
      </c>
      <c r="H37" s="24">
        <v>68499.94</v>
      </c>
      <c r="I37" s="24"/>
      <c r="J37" s="24"/>
      <c r="K37" s="24"/>
      <c r="L37" s="24"/>
      <c r="M37" s="24"/>
      <c r="N37" s="24"/>
      <c r="O37" s="24"/>
      <c r="P37" s="22">
        <f t="shared" si="1"/>
        <v>3248830.3699999996</v>
      </c>
    </row>
    <row r="38" spans="1:16" x14ac:dyDescent="0.25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25">
      <c r="A39" s="5" t="s">
        <v>28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25">
      <c r="A40" s="5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25">
      <c r="A41" s="5" t="s">
        <v>30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25">
      <c r="A42" s="5" t="s">
        <v>31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25">
      <c r="A43" s="5" t="s">
        <v>32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25">
      <c r="A44" s="5" t="s">
        <v>33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25">
      <c r="A45" s="5" t="s">
        <v>34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25">
      <c r="A46" s="5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25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25">
      <c r="A48" s="5" t="s">
        <v>37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25">
      <c r="A49" s="5" t="s">
        <v>38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25">
      <c r="A50" s="5" t="s">
        <v>39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25">
      <c r="A51" s="5" t="s">
        <v>40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25">
      <c r="A52" s="5" t="s">
        <v>41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25">
      <c r="A53" s="5" t="s">
        <v>42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25">
      <c r="A54" s="3" t="s">
        <v>43</v>
      </c>
      <c r="B54" s="23">
        <f>SUM(B55,B56,B57,B58,B59,B60,B61,B62,B63)</f>
        <v>2889261</v>
      </c>
      <c r="C54" s="23">
        <f t="shared" ref="C54:O54" si="6">SUM(C55,C56,C57,C58,C59,C60,C61,C62,C63)</f>
        <v>2231472</v>
      </c>
      <c r="D54" s="23">
        <f t="shared" si="6"/>
        <v>0</v>
      </c>
      <c r="E54" s="23">
        <f t="shared" si="6"/>
        <v>0</v>
      </c>
      <c r="F54" s="23">
        <f t="shared" si="6"/>
        <v>149798.64000000001</v>
      </c>
      <c r="G54" s="23">
        <f t="shared" si="6"/>
        <v>598800.01</v>
      </c>
      <c r="H54" s="23">
        <f t="shared" si="6"/>
        <v>0</v>
      </c>
      <c r="I54" s="23">
        <f t="shared" si="6"/>
        <v>0</v>
      </c>
      <c r="J54" s="23">
        <f t="shared" si="6"/>
        <v>0</v>
      </c>
      <c r="K54" s="23">
        <f t="shared" si="6"/>
        <v>0</v>
      </c>
      <c r="L54" s="23">
        <f t="shared" si="6"/>
        <v>0</v>
      </c>
      <c r="M54" s="23">
        <f t="shared" si="6"/>
        <v>0</v>
      </c>
      <c r="N54" s="23">
        <f t="shared" si="6"/>
        <v>0</v>
      </c>
      <c r="O54" s="23">
        <f t="shared" si="6"/>
        <v>0</v>
      </c>
      <c r="P54" s="22">
        <f t="shared" si="1"/>
        <v>748598.65</v>
      </c>
    </row>
    <row r="55" spans="1:16" x14ac:dyDescent="0.25">
      <c r="A55" s="5" t="s">
        <v>44</v>
      </c>
      <c r="B55" s="24">
        <v>1260000</v>
      </c>
      <c r="C55" s="24">
        <v>180000</v>
      </c>
      <c r="D55" s="24"/>
      <c r="E55" s="24"/>
      <c r="F55" s="24"/>
      <c r="G55" s="24">
        <v>533800</v>
      </c>
      <c r="H55" s="24"/>
      <c r="I55" s="24"/>
      <c r="J55" s="24"/>
      <c r="K55" s="24"/>
      <c r="L55" s="24"/>
      <c r="M55" s="24"/>
      <c r="N55" s="24"/>
      <c r="O55" s="24"/>
      <c r="P55" s="22">
        <f t="shared" si="1"/>
        <v>533800</v>
      </c>
    </row>
    <row r="56" spans="1:16" x14ac:dyDescent="0.25">
      <c r="A56" s="5" t="s">
        <v>45</v>
      </c>
      <c r="B56" s="24">
        <v>150000</v>
      </c>
      <c r="C56" s="24">
        <v>-150000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2">
        <f t="shared" si="1"/>
        <v>0</v>
      </c>
    </row>
    <row r="57" spans="1:16" x14ac:dyDescent="0.25">
      <c r="A57" s="5" t="s">
        <v>46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2">
        <f t="shared" si="1"/>
        <v>0</v>
      </c>
    </row>
    <row r="58" spans="1:16" x14ac:dyDescent="0.25">
      <c r="A58" s="5" t="s">
        <v>47</v>
      </c>
      <c r="B58" s="24"/>
      <c r="C58" s="24">
        <v>10000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2">
        <f t="shared" si="1"/>
        <v>0</v>
      </c>
    </row>
    <row r="59" spans="1:16" x14ac:dyDescent="0.25">
      <c r="A59" s="5" t="s">
        <v>48</v>
      </c>
      <c r="B59" s="24">
        <v>1379261</v>
      </c>
      <c r="C59" s="24">
        <v>2191472</v>
      </c>
      <c r="D59" s="24"/>
      <c r="E59" s="24"/>
      <c r="F59" s="24">
        <v>149798.64000000001</v>
      </c>
      <c r="G59" s="24"/>
      <c r="H59" s="24"/>
      <c r="I59" s="24"/>
      <c r="J59" s="24"/>
      <c r="K59" s="24"/>
      <c r="L59" s="24"/>
      <c r="M59" s="24"/>
      <c r="N59" s="24"/>
      <c r="O59" s="24"/>
      <c r="P59" s="22">
        <f t="shared" si="1"/>
        <v>149798.64000000001</v>
      </c>
    </row>
    <row r="60" spans="1:16" x14ac:dyDescent="0.25">
      <c r="A60" s="5" t="s">
        <v>49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25">
      <c r="A61" s="5" t="s">
        <v>50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25">
      <c r="A62" s="5" t="s">
        <v>51</v>
      </c>
      <c r="B62" s="24"/>
      <c r="C62" s="24">
        <v>100000</v>
      </c>
      <c r="D62" s="24"/>
      <c r="E62" s="24"/>
      <c r="F62" s="24"/>
      <c r="G62" s="24">
        <v>65000.01</v>
      </c>
      <c r="H62" s="24"/>
      <c r="I62" s="24"/>
      <c r="J62" s="24"/>
      <c r="K62" s="24"/>
      <c r="L62" s="24"/>
      <c r="M62" s="24"/>
      <c r="N62" s="24"/>
      <c r="O62" s="24"/>
      <c r="P62" s="22">
        <f t="shared" si="1"/>
        <v>65000.01</v>
      </c>
    </row>
    <row r="63" spans="1:16" x14ac:dyDescent="0.25">
      <c r="A63" s="5" t="s">
        <v>52</v>
      </c>
      <c r="B63" s="24">
        <v>100000</v>
      </c>
      <c r="C63" s="24">
        <v>-100000</v>
      </c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2">
        <f t="shared" si="1"/>
        <v>0</v>
      </c>
    </row>
    <row r="64" spans="1:16" x14ac:dyDescent="0.25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25">
      <c r="A65" s="5" t="s">
        <v>54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25">
      <c r="A66" s="5" t="s">
        <v>55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25">
      <c r="A67" s="5" t="s">
        <v>56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25">
      <c r="A68" s="5" t="s">
        <v>57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25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25">
      <c r="A70" s="5" t="s">
        <v>59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25">
      <c r="A71" s="5" t="s">
        <v>60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25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25">
      <c r="A73" s="5" t="s">
        <v>62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25">
      <c r="A74" s="5" t="s">
        <v>63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25">
      <c r="A75" s="5" t="s">
        <v>64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25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25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25">
      <c r="A78" s="5" t="s">
        <v>69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25">
      <c r="A79" s="5" t="s">
        <v>70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25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25">
      <c r="A81" s="5" t="s">
        <v>72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25">
      <c r="A82" s="5" t="s">
        <v>73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25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25">
      <c r="A84" s="5" t="s">
        <v>75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25">
      <c r="A85" s="8" t="s">
        <v>65</v>
      </c>
      <c r="B85" s="29">
        <f>SUM(B12,B18,B28,B38,B47,B54,B64,B69,B72,B76,)</f>
        <v>392135778</v>
      </c>
      <c r="C85" s="29">
        <f t="shared" ref="C85:P85" si="11">SUM(C12,C18,C28,C38,C47,C54,C64,C69,C72,C76,)</f>
        <v>0</v>
      </c>
      <c r="D85" s="29">
        <f t="shared" si="11"/>
        <v>20815046.349999998</v>
      </c>
      <c r="E85" s="29">
        <f t="shared" si="11"/>
        <v>25766840.510000002</v>
      </c>
      <c r="F85" s="29">
        <f t="shared" si="11"/>
        <v>36591229</v>
      </c>
      <c r="G85" s="29">
        <f t="shared" si="11"/>
        <v>23345180.949999999</v>
      </c>
      <c r="H85" s="29">
        <f t="shared" si="11"/>
        <v>37512884.520000003</v>
      </c>
      <c r="I85" s="29">
        <f t="shared" si="11"/>
        <v>0</v>
      </c>
      <c r="J85" s="29">
        <f t="shared" si="11"/>
        <v>0</v>
      </c>
      <c r="K85" s="29">
        <f t="shared" si="11"/>
        <v>0</v>
      </c>
      <c r="L85" s="29">
        <f t="shared" si="11"/>
        <v>0</v>
      </c>
      <c r="M85" s="29">
        <f t="shared" si="11"/>
        <v>0</v>
      </c>
      <c r="N85" s="29">
        <f t="shared" si="11"/>
        <v>0</v>
      </c>
      <c r="O85" s="29">
        <f t="shared" si="11"/>
        <v>0</v>
      </c>
      <c r="P85" s="29">
        <f t="shared" si="11"/>
        <v>144031181.33000001</v>
      </c>
    </row>
    <row r="86" spans="1:16" x14ac:dyDescent="0.25">
      <c r="A86" s="5" t="s">
        <v>105</v>
      </c>
    </row>
    <row r="87" spans="1:16" x14ac:dyDescent="0.25">
      <c r="A87" s="5" t="s">
        <v>107</v>
      </c>
    </row>
    <row r="88" spans="1:16" x14ac:dyDescent="0.25">
      <c r="A88" s="5" t="s">
        <v>108</v>
      </c>
    </row>
    <row r="96" spans="1:16" x14ac:dyDescent="0.25">
      <c r="A96" t="s">
        <v>101</v>
      </c>
    </row>
    <row r="97" spans="1:1" x14ac:dyDescent="0.25">
      <c r="A97" t="s">
        <v>102</v>
      </c>
    </row>
    <row r="100" spans="1:1" x14ac:dyDescent="0.25">
      <c r="A100" t="s">
        <v>103</v>
      </c>
    </row>
    <row r="101" spans="1:1" x14ac:dyDescent="0.25">
      <c r="A101" t="s">
        <v>100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5" scale="6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opLeftCell="C1" zoomScale="70" zoomScaleNormal="70" workbookViewId="0">
      <selection activeCell="C7" sqref="C7:P7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5" width="17.42578125" customWidth="1"/>
    <col min="6" max="6" width="18.5703125" customWidth="1"/>
    <col min="7" max="7" width="19" customWidth="1"/>
    <col min="8" max="8" width="18" customWidth="1"/>
    <col min="9" max="10" width="17.28515625" customWidth="1"/>
    <col min="11" max="11" width="19.28515625" customWidth="1"/>
    <col min="12" max="12" width="17.7109375" customWidth="1"/>
    <col min="13" max="13" width="19.42578125" customWidth="1"/>
    <col min="14" max="14" width="18.5703125" customWidth="1"/>
    <col min="15" max="15" width="13.42578125" customWidth="1"/>
    <col min="16" max="16" width="18.42578125" customWidth="1"/>
  </cols>
  <sheetData>
    <row r="3" spans="3:17" ht="28.5" customHeight="1" x14ac:dyDescent="0.25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25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75" x14ac:dyDescent="0.25">
      <c r="C5" s="39" t="s">
        <v>106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25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25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3">
        <f>'P2 Presupuesto Aprobado-Ejec '!D12</f>
        <v>18624615.859999999</v>
      </c>
      <c r="E11" s="23">
        <f>'P2 Presupuesto Aprobado-Ejec '!E12</f>
        <v>18894805.859999999</v>
      </c>
      <c r="F11" s="23">
        <f>'P2 Presupuesto Aprobado-Ejec '!F12</f>
        <v>24489037.419999998</v>
      </c>
      <c r="G11" s="23">
        <f>'P2 Presupuesto Aprobado-Ejec '!G12</f>
        <v>18866928.539999999</v>
      </c>
      <c r="H11" s="23">
        <f>'P2 Presupuesto Aprobado-Ejec '!H12</f>
        <v>32406694.57</v>
      </c>
      <c r="I11" s="23">
        <f>'P2 Presupuesto Aprobado-Ejec '!I12</f>
        <v>0</v>
      </c>
      <c r="J11" s="23">
        <f>'P2 Presupuesto Aprobado-Ejec '!J12</f>
        <v>0</v>
      </c>
      <c r="K11" s="23">
        <f>'P2 Presupuesto Aprobado-Ejec '!K12</f>
        <v>0</v>
      </c>
      <c r="L11" s="23">
        <f>'P2 Presupuesto Aprobado-Ejec '!L12</f>
        <v>0</v>
      </c>
      <c r="M11" s="23">
        <f>'P2 Presupuesto Aprobado-Ejec '!M12</f>
        <v>0</v>
      </c>
      <c r="N11" s="23">
        <f>'P2 Presupuesto Aprobado-Ejec '!N12</f>
        <v>0</v>
      </c>
      <c r="O11" s="23">
        <f>'P2 Presupuesto Aprobado-Ejec '!O12</f>
        <v>0</v>
      </c>
      <c r="P11" s="24">
        <f>SUM(D11:O11)</f>
        <v>113282082.25</v>
      </c>
    </row>
    <row r="12" spans="3:17" x14ac:dyDescent="0.25">
      <c r="C12" s="5" t="s">
        <v>2</v>
      </c>
      <c r="D12" s="24">
        <f>'P2 Presupuesto Aprobado-Ejec '!D13</f>
        <v>15899530.83</v>
      </c>
      <c r="E12" s="24">
        <f>'P2 Presupuesto Aprobado-Ejec '!E13</f>
        <v>16139904.73</v>
      </c>
      <c r="F12" s="24">
        <f>'P2 Presupuesto Aprobado-Ejec '!F13</f>
        <v>21750400.789999999</v>
      </c>
      <c r="G12" s="24">
        <f>'P2 Presupuesto Aprobado-Ejec '!G13</f>
        <v>16124369.41</v>
      </c>
      <c r="H12" s="24">
        <f>'P2 Presupuesto Aprobado-Ejec '!H13</f>
        <v>15735564.890000001</v>
      </c>
      <c r="I12" s="24">
        <f>'P2 Presupuesto Aprobado-Ejec '!I13</f>
        <v>0</v>
      </c>
      <c r="J12" s="24">
        <f>'P2 Presupuesto Aprobado-Ejec '!J13</f>
        <v>0</v>
      </c>
      <c r="K12" s="24">
        <f>'P2 Presupuesto Aprobado-Ejec '!K13</f>
        <v>0</v>
      </c>
      <c r="L12" s="24">
        <f>'P2 Presupuesto Aprobado-Ejec '!L13</f>
        <v>0</v>
      </c>
      <c r="M12" s="24">
        <f>'P2 Presupuesto Aprobado-Ejec '!M13</f>
        <v>0</v>
      </c>
      <c r="N12" s="24">
        <f>'P2 Presupuesto Aprobado-Ejec '!N13</f>
        <v>0</v>
      </c>
      <c r="O12" s="24">
        <f>'P2 Presupuesto Aprobado-Ejec '!O13</f>
        <v>0</v>
      </c>
      <c r="P12" s="24">
        <f t="shared" ref="P12:P75" si="0">SUM(D12:O12)</f>
        <v>85649770.650000006</v>
      </c>
    </row>
    <row r="13" spans="3:17" x14ac:dyDescent="0.25">
      <c r="C13" s="5" t="s">
        <v>3</v>
      </c>
      <c r="D13" s="24">
        <f>'P2 Presupuesto Aprobado-Ejec '!D14</f>
        <v>280000</v>
      </c>
      <c r="E13" s="24">
        <f>'P2 Presupuesto Aprobado-Ejec '!E14</f>
        <v>280000</v>
      </c>
      <c r="F13" s="24">
        <f>'P2 Presupuesto Aprobado-Ejec '!F14</f>
        <v>280000</v>
      </c>
      <c r="G13" s="24">
        <f>'P2 Presupuesto Aprobado-Ejec '!G14</f>
        <v>280000</v>
      </c>
      <c r="H13" s="24">
        <f>'P2 Presupuesto Aprobado-Ejec '!H14</f>
        <v>14246028.390000001</v>
      </c>
      <c r="I13" s="24">
        <f>'P2 Presupuesto Aprobado-Ejec '!I14</f>
        <v>0</v>
      </c>
      <c r="J13" s="24">
        <f>'P2 Presupuesto Aprobado-Ejec '!J14</f>
        <v>0</v>
      </c>
      <c r="K13" s="24">
        <f>'P2 Presupuesto Aprobado-Ejec '!K14</f>
        <v>0</v>
      </c>
      <c r="L13" s="24">
        <f>'P2 Presupuesto Aprobado-Ejec '!L14</f>
        <v>0</v>
      </c>
      <c r="M13" s="24">
        <f>'P2 Presupuesto Aprobado-Ejec '!M14</f>
        <v>0</v>
      </c>
      <c r="N13" s="24">
        <f>'P2 Presupuesto Aprobado-Ejec '!N14</f>
        <v>0</v>
      </c>
      <c r="O13" s="24">
        <f>'P2 Presupuesto Aprobado-Ejec '!O14</f>
        <v>0</v>
      </c>
      <c r="P13" s="24">
        <f t="shared" si="0"/>
        <v>15366028.390000001</v>
      </c>
    </row>
    <row r="14" spans="3:17" x14ac:dyDescent="0.25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25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25">
      <c r="C16" s="5" t="s">
        <v>6</v>
      </c>
      <c r="D16" s="24">
        <f>'P2 Presupuesto Aprobado-Ejec '!D17</f>
        <v>2445085.0299999998</v>
      </c>
      <c r="E16" s="24">
        <f>'P2 Presupuesto Aprobado-Ejec '!E17</f>
        <v>2474901.13</v>
      </c>
      <c r="F16" s="24">
        <f>'P2 Presupuesto Aprobado-Ejec '!F17</f>
        <v>2458636.63</v>
      </c>
      <c r="G16" s="24">
        <f>'P2 Presupuesto Aprobado-Ejec '!G17</f>
        <v>2462559.13</v>
      </c>
      <c r="H16" s="24">
        <f>'P2 Presupuesto Aprobado-Ejec '!H17</f>
        <v>2425101.29</v>
      </c>
      <c r="I16" s="24">
        <f>'P2 Presupuesto Aprobado-Ejec '!I17</f>
        <v>0</v>
      </c>
      <c r="J16" s="24">
        <f>'P2 Presupuesto Aprobado-Ejec '!J17</f>
        <v>0</v>
      </c>
      <c r="K16" s="24">
        <f>'P2 Presupuesto Aprobado-Ejec '!K17</f>
        <v>0</v>
      </c>
      <c r="L16" s="24">
        <f>'P2 Presupuesto Aprobado-Ejec '!L17</f>
        <v>0</v>
      </c>
      <c r="M16" s="24">
        <f>'P2 Presupuesto Aprobado-Ejec '!M17</f>
        <v>0</v>
      </c>
      <c r="N16" s="24">
        <f>'P2 Presupuesto Aprobado-Ejec '!N17</f>
        <v>0</v>
      </c>
      <c r="O16" s="24">
        <f>'P2 Presupuesto Aprobado-Ejec '!O17</f>
        <v>0</v>
      </c>
      <c r="P16" s="24">
        <f t="shared" si="0"/>
        <v>12266283.210000001</v>
      </c>
    </row>
    <row r="17" spans="3:16" x14ac:dyDescent="0.25">
      <c r="C17" s="3" t="s">
        <v>7</v>
      </c>
      <c r="D17" s="23">
        <f>'P2 Presupuesto Aprobado-Ejec '!D18</f>
        <v>741387.33000000007</v>
      </c>
      <c r="E17" s="23">
        <f>'P2 Presupuesto Aprobado-Ejec '!E18</f>
        <v>4823459.1399999997</v>
      </c>
      <c r="F17" s="23">
        <f>'P2 Presupuesto Aprobado-Ejec '!F18</f>
        <v>3270508.74</v>
      </c>
      <c r="G17" s="23">
        <f>'P2 Presupuesto Aprobado-Ejec '!G18</f>
        <v>1440104.1400000001</v>
      </c>
      <c r="H17" s="23">
        <f>'P2 Presupuesto Aprobado-Ejec '!H18</f>
        <v>3218621.25</v>
      </c>
      <c r="I17" s="23">
        <f>'P2 Presupuesto Aprobado-Ejec '!I18</f>
        <v>0</v>
      </c>
      <c r="J17" s="23">
        <f>'P2 Presupuesto Aprobado-Ejec '!J18</f>
        <v>0</v>
      </c>
      <c r="K17" s="23">
        <f>'P2 Presupuesto Aprobado-Ejec '!K18</f>
        <v>0</v>
      </c>
      <c r="L17" s="23">
        <f>'P2 Presupuesto Aprobado-Ejec '!L18</f>
        <v>0</v>
      </c>
      <c r="M17" s="23">
        <f>'P2 Presupuesto Aprobado-Ejec '!M18</f>
        <v>0</v>
      </c>
      <c r="N17" s="23">
        <f>'P2 Presupuesto Aprobado-Ejec '!N18</f>
        <v>0</v>
      </c>
      <c r="O17" s="23">
        <f>'P2 Presupuesto Aprobado-Ejec '!O18</f>
        <v>0</v>
      </c>
      <c r="P17" s="24">
        <f t="shared" si="0"/>
        <v>13494080.600000001</v>
      </c>
    </row>
    <row r="18" spans="3:16" x14ac:dyDescent="0.25">
      <c r="C18" s="5" t="s">
        <v>8</v>
      </c>
      <c r="D18" s="24">
        <f>'P2 Presupuesto Aprobado-Ejec '!D19</f>
        <v>164489.32</v>
      </c>
      <c r="E18" s="24">
        <f>'P2 Presupuesto Aprobado-Ejec '!E19</f>
        <v>506422.8</v>
      </c>
      <c r="F18" s="24">
        <f>'P2 Presupuesto Aprobado-Ejec '!F19</f>
        <v>409354.01</v>
      </c>
      <c r="G18" s="24">
        <f>'P2 Presupuesto Aprobado-Ejec '!G19</f>
        <v>262674.03000000003</v>
      </c>
      <c r="H18" s="24">
        <f>'P2 Presupuesto Aprobado-Ejec '!H19</f>
        <v>552634.66</v>
      </c>
      <c r="I18" s="24">
        <f>'P2 Presupuesto Aprobado-Ejec '!I19</f>
        <v>0</v>
      </c>
      <c r="J18" s="24">
        <f>'P2 Presupuesto Aprobado-Ejec '!J19</f>
        <v>0</v>
      </c>
      <c r="K18" s="24">
        <f>'P2 Presupuesto Aprobado-Ejec '!K19</f>
        <v>0</v>
      </c>
      <c r="L18" s="24">
        <f>'P2 Presupuesto Aprobado-Ejec '!L19</f>
        <v>0</v>
      </c>
      <c r="M18" s="24">
        <f>'P2 Presupuesto Aprobado-Ejec '!M19</f>
        <v>0</v>
      </c>
      <c r="N18" s="24">
        <f>'P2 Presupuesto Aprobado-Ejec '!N19</f>
        <v>0</v>
      </c>
      <c r="O18" s="24">
        <f>'P2 Presupuesto Aprobado-Ejec '!O19</f>
        <v>0</v>
      </c>
      <c r="P18" s="24">
        <f t="shared" si="0"/>
        <v>1895574.8199999998</v>
      </c>
    </row>
    <row r="19" spans="3:16" x14ac:dyDescent="0.25">
      <c r="C19" s="5" t="s">
        <v>9</v>
      </c>
      <c r="D19" s="24">
        <f>'P2 Presupuesto Aprobado-Ejec '!D20</f>
        <v>0</v>
      </c>
      <c r="E19" s="24">
        <f>'P2 Presupuesto Aprobado-Ejec '!E20</f>
        <v>0</v>
      </c>
      <c r="F19" s="24">
        <f>'P2 Presupuesto Aprobado-Ejec '!F20</f>
        <v>200940.01</v>
      </c>
      <c r="G19" s="24">
        <f>'P2 Presupuesto Aprobado-Ejec '!G20</f>
        <v>16980</v>
      </c>
      <c r="H19" s="24">
        <f>'P2 Presupuesto Aprobado-Ejec '!H20</f>
        <v>166980.01</v>
      </c>
      <c r="I19" s="24">
        <f>'P2 Presupuesto Aprobado-Ejec '!I20</f>
        <v>0</v>
      </c>
      <c r="J19" s="24">
        <f>'P2 Presupuesto Aprobado-Ejec '!J20</f>
        <v>0</v>
      </c>
      <c r="K19" s="24">
        <f>'P2 Presupuesto Aprobado-Ejec '!K20</f>
        <v>0</v>
      </c>
      <c r="L19" s="24">
        <f>'P2 Presupuesto Aprobado-Ejec '!L20</f>
        <v>0</v>
      </c>
      <c r="M19" s="24">
        <f>'P2 Presupuesto Aprobado-Ejec '!M20</f>
        <v>0</v>
      </c>
      <c r="N19" s="24">
        <f>'P2 Presupuesto Aprobado-Ejec '!N20</f>
        <v>0</v>
      </c>
      <c r="O19" s="24">
        <f>'P2 Presupuesto Aprobado-Ejec '!O20</f>
        <v>0</v>
      </c>
      <c r="P19" s="24">
        <f t="shared" si="0"/>
        <v>384900.02</v>
      </c>
    </row>
    <row r="20" spans="3:16" x14ac:dyDescent="0.25">
      <c r="C20" s="5" t="s">
        <v>10</v>
      </c>
      <c r="D20" s="24">
        <f>'P2 Presupuesto Aprobado-Ejec '!D21</f>
        <v>0</v>
      </c>
      <c r="E20" s="24">
        <f>'P2 Presupuesto Aprobado-Ejec '!E21</f>
        <v>0</v>
      </c>
      <c r="F20" s="24">
        <f>'P2 Presupuesto Aprobado-Ejec '!F21</f>
        <v>284927.5</v>
      </c>
      <c r="G20" s="24">
        <f>'P2 Presupuesto Aprobado-Ejec '!G21</f>
        <v>0</v>
      </c>
      <c r="H20" s="24">
        <f>'P2 Presupuesto Aprobado-Ejec '!H21</f>
        <v>0</v>
      </c>
      <c r="I20" s="24">
        <f>'P2 Presupuesto Aprobado-Ejec '!I21</f>
        <v>0</v>
      </c>
      <c r="J20" s="24">
        <f>'P2 Presupuesto Aprobado-Ejec '!J21</f>
        <v>0</v>
      </c>
      <c r="K20" s="24">
        <f>'P2 Presupuesto Aprobado-Ejec '!K21</f>
        <v>0</v>
      </c>
      <c r="L20" s="24">
        <f>'P2 Presupuesto Aprobado-Ejec '!L21</f>
        <v>0</v>
      </c>
      <c r="M20" s="24">
        <f>'P2 Presupuesto Aprobado-Ejec '!M21</f>
        <v>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284927.5</v>
      </c>
    </row>
    <row r="21" spans="3:16" x14ac:dyDescent="0.25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0</v>
      </c>
    </row>
    <row r="22" spans="3:16" x14ac:dyDescent="0.25">
      <c r="C22" s="5" t="s">
        <v>12</v>
      </c>
      <c r="D22" s="24">
        <f>'P2 Presupuesto Aprobado-Ejec '!D23</f>
        <v>450000.01</v>
      </c>
      <c r="E22" s="24">
        <f>'P2 Presupuesto Aprobado-Ejec '!E23</f>
        <v>1935766.16</v>
      </c>
      <c r="F22" s="24">
        <f>'P2 Presupuesto Aprobado-Ejec '!F23</f>
        <v>1039478.08</v>
      </c>
      <c r="G22" s="24">
        <f>'P2 Presupuesto Aprobado-Ejec '!G23</f>
        <v>956548.11</v>
      </c>
      <c r="H22" s="24">
        <f>'P2 Presupuesto Aprobado-Ejec '!H23</f>
        <v>1507618.1</v>
      </c>
      <c r="I22" s="24">
        <f>'P2 Presupuesto Aprobado-Ejec '!I23</f>
        <v>0</v>
      </c>
      <c r="J22" s="24">
        <f>'P2 Presupuesto Aprobado-Ejec '!J23</f>
        <v>0</v>
      </c>
      <c r="K22" s="24">
        <f>'P2 Presupuesto Aprobado-Ejec '!K23</f>
        <v>0</v>
      </c>
      <c r="L22" s="24">
        <f>'P2 Presupuesto Aprobado-Ejec '!L23</f>
        <v>0</v>
      </c>
      <c r="M22" s="24">
        <f>'P2 Presupuesto Aprobado-Ejec '!M23</f>
        <v>0</v>
      </c>
      <c r="N22" s="24">
        <f>'P2 Presupuesto Aprobado-Ejec '!N23</f>
        <v>0</v>
      </c>
      <c r="O22" s="24">
        <f>'P2 Presupuesto Aprobado-Ejec '!O23</f>
        <v>0</v>
      </c>
      <c r="P22" s="24">
        <f t="shared" si="0"/>
        <v>5889410.4600000009</v>
      </c>
    </row>
    <row r="23" spans="3:16" x14ac:dyDescent="0.25">
      <c r="C23" s="5" t="s">
        <v>13</v>
      </c>
      <c r="D23" s="24">
        <f>'P2 Presupuesto Aprobado-Ejec '!D24</f>
        <v>126898</v>
      </c>
      <c r="E23" s="24">
        <f>'P2 Presupuesto Aprobado-Ejec '!E24</f>
        <v>1973143.58</v>
      </c>
      <c r="F23" s="24">
        <f>'P2 Presupuesto Aprobado-Ejec '!F24</f>
        <v>126898</v>
      </c>
      <c r="G23" s="24">
        <f>'P2 Presupuesto Aprobado-Ejec '!G24</f>
        <v>25582</v>
      </c>
      <c r="H23" s="24">
        <f>'P2 Presupuesto Aprobado-Ejec '!H24</f>
        <v>124933</v>
      </c>
      <c r="I23" s="24">
        <f>'P2 Presupuesto Aprobado-Ejec '!I24</f>
        <v>0</v>
      </c>
      <c r="J23" s="24">
        <f>'P2 Presupuesto Aprobado-Ejec '!J24</f>
        <v>0</v>
      </c>
      <c r="K23" s="24">
        <f>'P2 Presupuesto Aprobado-Ejec '!K24</f>
        <v>0</v>
      </c>
      <c r="L23" s="24">
        <f>'P2 Presupuesto Aprobado-Ejec '!L24</f>
        <v>0</v>
      </c>
      <c r="M23" s="24">
        <f>'P2 Presupuesto Aprobado-Ejec '!M24</f>
        <v>0</v>
      </c>
      <c r="N23" s="24">
        <f>'P2 Presupuesto Aprobado-Ejec '!N24</f>
        <v>0</v>
      </c>
      <c r="O23" s="24">
        <f>'P2 Presupuesto Aprobado-Ejec '!O24</f>
        <v>0</v>
      </c>
      <c r="P23" s="24">
        <f t="shared" si="0"/>
        <v>2377454.58</v>
      </c>
    </row>
    <row r="24" spans="3:16" x14ac:dyDescent="0.25">
      <c r="C24" s="5" t="s">
        <v>14</v>
      </c>
      <c r="D24" s="24">
        <f>'P2 Presupuesto Aprobado-Ejec '!D25</f>
        <v>0</v>
      </c>
      <c r="E24" s="24">
        <f>'P2 Presupuesto Aprobado-Ejec '!E25</f>
        <v>0</v>
      </c>
      <c r="F24" s="24">
        <f>'P2 Presupuesto Aprobado-Ejec '!F25</f>
        <v>746300</v>
      </c>
      <c r="G24" s="24">
        <f>'P2 Presupuesto Aprobado-Ejec '!G25</f>
        <v>0</v>
      </c>
      <c r="H24" s="24">
        <f>'P2 Presupuesto Aprobado-Ejec '!H25</f>
        <v>253749.94</v>
      </c>
      <c r="I24" s="24">
        <f>'P2 Presupuesto Aprobado-Ejec '!I25</f>
        <v>0</v>
      </c>
      <c r="J24" s="24">
        <f>'P2 Presupuesto Aprobado-Ejec '!J25</f>
        <v>0</v>
      </c>
      <c r="K24" s="24">
        <f>'P2 Presupuesto Aprobado-Ejec '!K25</f>
        <v>0</v>
      </c>
      <c r="L24" s="24">
        <f>'P2 Presupuesto Aprobado-Ejec '!L25</f>
        <v>0</v>
      </c>
      <c r="M24" s="24">
        <f>'P2 Presupuesto Aprobado-Ejec '!M25</f>
        <v>0</v>
      </c>
      <c r="N24" s="24">
        <f>'P2 Presupuesto Aprobado-Ejec '!N25</f>
        <v>0</v>
      </c>
      <c r="O24" s="24">
        <f>'P2 Presupuesto Aprobado-Ejec '!O25</f>
        <v>0</v>
      </c>
      <c r="P24" s="24">
        <f t="shared" si="0"/>
        <v>1000049.94</v>
      </c>
    </row>
    <row r="25" spans="3:16" x14ac:dyDescent="0.25">
      <c r="C25" s="5" t="s">
        <v>15</v>
      </c>
      <c r="D25" s="24">
        <f>'P2 Presupuesto Aprobado-Ejec '!D26</f>
        <v>0</v>
      </c>
      <c r="E25" s="24">
        <f>'P2 Presupuesto Aprobado-Ejec '!E26</f>
        <v>0</v>
      </c>
      <c r="F25" s="24">
        <f>'P2 Presupuesto Aprobado-Ejec '!F26</f>
        <v>54484.54</v>
      </c>
      <c r="G25" s="24">
        <f>'P2 Presupuesto Aprobado-Ejec '!G26</f>
        <v>178320</v>
      </c>
      <c r="H25" s="24">
        <f>'P2 Presupuesto Aprobado-Ejec '!H26</f>
        <v>204484.54</v>
      </c>
      <c r="I25" s="24">
        <f>'P2 Presupuesto Aprobado-Ejec '!I26</f>
        <v>0</v>
      </c>
      <c r="J25" s="24">
        <f>'P2 Presupuesto Aprobado-Ejec '!J26</f>
        <v>0</v>
      </c>
      <c r="K25" s="24">
        <f>'P2 Presupuesto Aprobado-Ejec '!K26</f>
        <v>0</v>
      </c>
      <c r="L25" s="24">
        <f>'P2 Presupuesto Aprobado-Ejec '!L26</f>
        <v>0</v>
      </c>
      <c r="M25" s="24">
        <f>'P2 Presupuesto Aprobado-Ejec '!M26</f>
        <v>0</v>
      </c>
      <c r="N25" s="24">
        <f>'P2 Presupuesto Aprobado-Ejec '!N26</f>
        <v>0</v>
      </c>
      <c r="O25" s="24">
        <f>'P2 Presupuesto Aprobado-Ejec '!O26</f>
        <v>0</v>
      </c>
      <c r="P25" s="24">
        <f t="shared" si="0"/>
        <v>437289.08</v>
      </c>
    </row>
    <row r="26" spans="3:16" x14ac:dyDescent="0.25">
      <c r="C26" s="5" t="s">
        <v>16</v>
      </c>
      <c r="D26" s="24">
        <f>'P2 Presupuesto Aprobado-Ejec '!D27</f>
        <v>0</v>
      </c>
      <c r="E26" s="24">
        <f>'P2 Presupuesto Aprobado-Ejec '!E27</f>
        <v>408126.6</v>
      </c>
      <c r="F26" s="24">
        <f>'P2 Presupuesto Aprobado-Ejec '!F27</f>
        <v>408126.6</v>
      </c>
      <c r="G26" s="24">
        <f>'P2 Presupuesto Aprobado-Ejec '!G27</f>
        <v>0</v>
      </c>
      <c r="H26" s="24">
        <f>'P2 Presupuesto Aprobado-Ejec '!H27</f>
        <v>408221</v>
      </c>
      <c r="I26" s="24">
        <f>'P2 Presupuesto Aprobado-Ejec '!I27</f>
        <v>0</v>
      </c>
      <c r="J26" s="24">
        <f>'P2 Presupuesto Aprobado-Ejec '!J27</f>
        <v>0</v>
      </c>
      <c r="K26" s="24">
        <f>'P2 Presupuesto Aprobado-Ejec '!K27</f>
        <v>0</v>
      </c>
      <c r="L26" s="24">
        <f>'P2 Presupuesto Aprobado-Ejec '!L27</f>
        <v>0</v>
      </c>
      <c r="M26" s="24">
        <f>'P2 Presupuesto Aprobado-Ejec '!M27</f>
        <v>0</v>
      </c>
      <c r="N26" s="24">
        <f>'P2 Presupuesto Aprobado-Ejec '!N27</f>
        <v>0</v>
      </c>
      <c r="O26" s="24">
        <f>'P2 Presupuesto Aprobado-Ejec '!O27</f>
        <v>0</v>
      </c>
      <c r="P26" s="24">
        <f t="shared" si="0"/>
        <v>1224474.2</v>
      </c>
    </row>
    <row r="27" spans="3:16" x14ac:dyDescent="0.25">
      <c r="C27" s="3" t="s">
        <v>17</v>
      </c>
      <c r="D27" s="23">
        <f>'P2 Presupuesto Aprobado-Ejec '!D28</f>
        <v>1449043.16</v>
      </c>
      <c r="E27" s="23">
        <f>'P2 Presupuesto Aprobado-Ejec '!E28</f>
        <v>2048575.51</v>
      </c>
      <c r="F27" s="23">
        <f>'P2 Presupuesto Aprobado-Ejec '!F28</f>
        <v>8681884.1999999993</v>
      </c>
      <c r="G27" s="23">
        <f>'P2 Presupuesto Aprobado-Ejec '!G28</f>
        <v>2439348.2599999998</v>
      </c>
      <c r="H27" s="23">
        <f>'P2 Presupuesto Aprobado-Ejec '!H28</f>
        <v>1887568.7</v>
      </c>
      <c r="I27" s="23">
        <f>'P2 Presupuesto Aprobado-Ejec '!I28</f>
        <v>0</v>
      </c>
      <c r="J27" s="23">
        <f>'P2 Presupuesto Aprobado-Ejec '!J28</f>
        <v>0</v>
      </c>
      <c r="K27" s="23">
        <f>'P2 Presupuesto Aprobado-Ejec '!K28</f>
        <v>0</v>
      </c>
      <c r="L27" s="23">
        <f>'P2 Presupuesto Aprobado-Ejec '!L28</f>
        <v>0</v>
      </c>
      <c r="M27" s="23">
        <f>'P2 Presupuesto Aprobado-Ejec '!M28</f>
        <v>0</v>
      </c>
      <c r="N27" s="23">
        <f>'P2 Presupuesto Aprobado-Ejec '!N28</f>
        <v>0</v>
      </c>
      <c r="O27" s="23">
        <f>'P2 Presupuesto Aprobado-Ejec '!O28</f>
        <v>0</v>
      </c>
      <c r="P27" s="24">
        <f t="shared" si="0"/>
        <v>16506419.829999998</v>
      </c>
    </row>
    <row r="28" spans="3:16" x14ac:dyDescent="0.25">
      <c r="C28" s="5" t="s">
        <v>18</v>
      </c>
      <c r="D28" s="24">
        <f>'P2 Presupuesto Aprobado-Ejec '!D29</f>
        <v>0</v>
      </c>
      <c r="E28" s="24">
        <f>'P2 Presupuesto Aprobado-Ejec '!E29</f>
        <v>341940.2</v>
      </c>
      <c r="F28" s="24">
        <f>'P2 Presupuesto Aprobado-Ejec '!F29</f>
        <v>1534209.8</v>
      </c>
      <c r="G28" s="24">
        <f>'P2 Presupuesto Aprobado-Ejec '!G29</f>
        <v>368861.6</v>
      </c>
      <c r="H28" s="24">
        <f>'P2 Presupuesto Aprobado-Ejec '!H29</f>
        <v>168228.2</v>
      </c>
      <c r="I28" s="24">
        <f>'P2 Presupuesto Aprobado-Ejec '!I29</f>
        <v>0</v>
      </c>
      <c r="J28" s="24">
        <f>'P2 Presupuesto Aprobado-Ejec '!J29</f>
        <v>0</v>
      </c>
      <c r="K28" s="24">
        <f>'P2 Presupuesto Aprobado-Ejec '!K29</f>
        <v>0</v>
      </c>
      <c r="L28" s="24">
        <f>'P2 Presupuesto Aprobado-Ejec '!L29</f>
        <v>0</v>
      </c>
      <c r="M28" s="24">
        <f>'P2 Presupuesto Aprobado-Ejec '!M29</f>
        <v>0</v>
      </c>
      <c r="N28" s="24">
        <f>'P2 Presupuesto Aprobado-Ejec '!N29</f>
        <v>0</v>
      </c>
      <c r="O28" s="24">
        <f>'P2 Presupuesto Aprobado-Ejec '!O29</f>
        <v>0</v>
      </c>
      <c r="P28" s="24">
        <f t="shared" si="0"/>
        <v>2413239.8000000003</v>
      </c>
    </row>
    <row r="29" spans="3:16" x14ac:dyDescent="0.25">
      <c r="C29" s="5" t="s">
        <v>19</v>
      </c>
      <c r="D29" s="24">
        <f>'P2 Presupuesto Aprobado-Ejec '!D30</f>
        <v>0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428104</v>
      </c>
      <c r="H29" s="24">
        <f>'P2 Presupuesto Aprobado-Ejec '!H30</f>
        <v>0</v>
      </c>
      <c r="I29" s="24">
        <f>'P2 Presupuesto Aprobado-Ejec '!I30</f>
        <v>0</v>
      </c>
      <c r="J29" s="24">
        <f>'P2 Presupuesto Aprobado-Ejec '!J30</f>
        <v>0</v>
      </c>
      <c r="K29" s="24">
        <f>'P2 Presupuesto Aprobado-Ejec '!K30</f>
        <v>0</v>
      </c>
      <c r="L29" s="24">
        <f>'P2 Presupuesto Aprobado-Ejec '!L30</f>
        <v>0</v>
      </c>
      <c r="M29" s="24">
        <f>'P2 Presupuesto Aprobado-Ejec '!M30</f>
        <v>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428104</v>
      </c>
    </row>
    <row r="30" spans="3:16" x14ac:dyDescent="0.25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0</v>
      </c>
      <c r="H30" s="24">
        <f>'P2 Presupuesto Aprobado-Ejec '!H31</f>
        <v>0</v>
      </c>
      <c r="I30" s="24">
        <f>'P2 Presupuesto Aprobado-Ejec '!I31</f>
        <v>0</v>
      </c>
      <c r="J30" s="24">
        <f>'P2 Presupuesto Aprobado-Ejec '!J31</f>
        <v>0</v>
      </c>
      <c r="K30" s="24">
        <f>'P2 Presupuesto Aprobado-Ejec '!K31</f>
        <v>0</v>
      </c>
      <c r="L30" s="24">
        <f>'P2 Presupuesto Aprobado-Ejec '!L31</f>
        <v>0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0</v>
      </c>
    </row>
    <row r="31" spans="3:16" x14ac:dyDescent="0.25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0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0</v>
      </c>
    </row>
    <row r="32" spans="3:16" x14ac:dyDescent="0.25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0</v>
      </c>
      <c r="G32" s="24">
        <f>'P2 Presupuesto Aprobado-Ejec '!G33</f>
        <v>0</v>
      </c>
      <c r="H32" s="24">
        <f>'P2 Presupuesto Aprobado-Ejec '!H33</f>
        <v>0</v>
      </c>
      <c r="I32" s="24">
        <f>'P2 Presupuesto Aprobado-Ejec '!I33</f>
        <v>0</v>
      </c>
      <c r="J32" s="24">
        <f>'P2 Presupuesto Aprobado-Ejec '!J33</f>
        <v>0</v>
      </c>
      <c r="K32" s="24">
        <f>'P2 Presupuesto Aprobado-Ejec '!K33</f>
        <v>0</v>
      </c>
      <c r="L32" s="24">
        <f>'P2 Presupuesto Aprobado-Ejec '!L33</f>
        <v>0</v>
      </c>
      <c r="M32" s="24">
        <f>'P2 Presupuesto Aprobado-Ejec '!M33</f>
        <v>0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0</v>
      </c>
    </row>
    <row r="33" spans="3:16" x14ac:dyDescent="0.25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1700000</v>
      </c>
      <c r="G33" s="24">
        <f>'P2 Presupuesto Aprobado-Ejec '!G34</f>
        <v>0</v>
      </c>
      <c r="H33" s="24">
        <f>'P2 Presupuesto Aprobado-Ejec '!H34</f>
        <v>0</v>
      </c>
      <c r="I33" s="24">
        <f>'P2 Presupuesto Aprobado-Ejec '!I34</f>
        <v>0</v>
      </c>
      <c r="J33" s="24">
        <f>'P2 Presupuesto Aprobado-Ejec '!J34</f>
        <v>0</v>
      </c>
      <c r="K33" s="24">
        <f>'P2 Presupuesto Aprobado-Ejec '!K34</f>
        <v>0</v>
      </c>
      <c r="L33" s="24">
        <f>'P2 Presupuesto Aprobado-Ejec '!L34</f>
        <v>0</v>
      </c>
      <c r="M33" s="24">
        <f>'P2 Presupuesto Aprobado-Ejec '!M34</f>
        <v>0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1700000</v>
      </c>
    </row>
    <row r="34" spans="3:16" x14ac:dyDescent="0.25">
      <c r="C34" s="5" t="s">
        <v>24</v>
      </c>
      <c r="D34" s="24">
        <f>'P2 Presupuesto Aprobado-Ejec '!D35</f>
        <v>1449043.16</v>
      </c>
      <c r="E34" s="24">
        <f>'P2 Presupuesto Aprobado-Ejec '!E35</f>
        <v>1706635.31</v>
      </c>
      <c r="F34" s="24">
        <f>'P2 Presupuesto Aprobado-Ejec '!F35</f>
        <v>2553993.81</v>
      </c>
      <c r="G34" s="24">
        <f>'P2 Presupuesto Aprobado-Ejec '!G35</f>
        <v>1355732.82</v>
      </c>
      <c r="H34" s="24">
        <f>'P2 Presupuesto Aprobado-Ejec '!H35</f>
        <v>1650840.56</v>
      </c>
      <c r="I34" s="24">
        <f>'P2 Presupuesto Aprobado-Ejec '!I35</f>
        <v>0</v>
      </c>
      <c r="J34" s="24">
        <f>'P2 Presupuesto Aprobado-Ejec '!J35</f>
        <v>0</v>
      </c>
      <c r="K34" s="24">
        <f>'P2 Presupuesto Aprobado-Ejec '!K35</f>
        <v>0</v>
      </c>
      <c r="L34" s="24">
        <f>'P2 Presupuesto Aprobado-Ejec '!L35</f>
        <v>0</v>
      </c>
      <c r="M34" s="24">
        <f>'P2 Presupuesto Aprobado-Ejec '!M35</f>
        <v>0</v>
      </c>
      <c r="N34" s="24">
        <f>'P2 Presupuesto Aprobado-Ejec '!N35</f>
        <v>0</v>
      </c>
      <c r="O34" s="24">
        <f>'P2 Presupuesto Aprobado-Ejec '!O35</f>
        <v>0</v>
      </c>
      <c r="P34" s="24">
        <f t="shared" si="0"/>
        <v>8716245.6600000001</v>
      </c>
    </row>
    <row r="35" spans="3:16" x14ac:dyDescent="0.25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25">
      <c r="C36" s="5" t="s">
        <v>26</v>
      </c>
      <c r="D36" s="24">
        <f>'P2 Presupuesto Aprobado-Ejec '!D37</f>
        <v>0</v>
      </c>
      <c r="E36" s="24">
        <f>'P2 Presupuesto Aprobado-Ejec '!E37</f>
        <v>0</v>
      </c>
      <c r="F36" s="24">
        <f>'P2 Presupuesto Aprobado-Ejec '!F37</f>
        <v>2893680.59</v>
      </c>
      <c r="G36" s="24">
        <f>'P2 Presupuesto Aprobado-Ejec '!G37</f>
        <v>286649.84000000003</v>
      </c>
      <c r="H36" s="24">
        <f>'P2 Presupuesto Aprobado-Ejec '!H37</f>
        <v>68499.94</v>
      </c>
      <c r="I36" s="24">
        <f>'P2 Presupuesto Aprobado-Ejec '!I37</f>
        <v>0</v>
      </c>
      <c r="J36" s="24">
        <f>'P2 Presupuesto Aprobado-Ejec '!J37</f>
        <v>0</v>
      </c>
      <c r="K36" s="24">
        <f>'P2 Presupuesto Aprobado-Ejec '!K37</f>
        <v>0</v>
      </c>
      <c r="L36" s="24">
        <f>'P2 Presupuesto Aprobado-Ejec '!L37</f>
        <v>0</v>
      </c>
      <c r="M36" s="24">
        <f>'P2 Presupuesto Aprobado-Ejec '!M37</f>
        <v>0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3248830.3699999996</v>
      </c>
    </row>
    <row r="37" spans="3:16" x14ac:dyDescent="0.25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25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25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25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25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25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25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25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25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25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25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25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25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25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25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25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25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149798.64000000001</v>
      </c>
      <c r="G53" s="23">
        <f>'P2 Presupuesto Aprobado-Ejec '!G54</f>
        <v>598800.01</v>
      </c>
      <c r="H53" s="23">
        <f>'P2 Presupuesto Aprobado-Ejec '!H54</f>
        <v>0</v>
      </c>
      <c r="I53" s="23">
        <f>'P2 Presupuesto Aprobado-Ejec '!I54</f>
        <v>0</v>
      </c>
      <c r="J53" s="23">
        <f>'P2 Presupuesto Aprobado-Ejec '!J54</f>
        <v>0</v>
      </c>
      <c r="K53" s="23">
        <f>'P2 Presupuesto Aprobado-Ejec '!K54</f>
        <v>0</v>
      </c>
      <c r="L53" s="23">
        <f>'P2 Presupuesto Aprobado-Ejec '!L54</f>
        <v>0</v>
      </c>
      <c r="M53" s="23">
        <f>'P2 Presupuesto Aprobado-Ejec '!M54</f>
        <v>0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748598.65</v>
      </c>
    </row>
    <row r="54" spans="3:16" x14ac:dyDescent="0.25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533800</v>
      </c>
      <c r="H54" s="24">
        <f>'P2 Presupuesto Aprobado-Ejec '!H55</f>
        <v>0</v>
      </c>
      <c r="I54" s="24">
        <f>'P2 Presupuesto Aprobado-Ejec '!I55</f>
        <v>0</v>
      </c>
      <c r="J54" s="24">
        <f>'P2 Presupuesto Aprobado-Ejec '!J55</f>
        <v>0</v>
      </c>
      <c r="K54" s="24">
        <f>'P2 Presupuesto Aprobado-Ejec '!K55</f>
        <v>0</v>
      </c>
      <c r="L54" s="24">
        <f>'P2 Presupuesto Aprobado-Ejec '!L55</f>
        <v>0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533800</v>
      </c>
    </row>
    <row r="55" spans="3:16" x14ac:dyDescent="0.25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0</v>
      </c>
      <c r="I55" s="24">
        <f>'P2 Presupuesto Aprobado-Ejec '!I56</f>
        <v>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0</v>
      </c>
    </row>
    <row r="56" spans="3:16" x14ac:dyDescent="0.25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0</v>
      </c>
      <c r="H56" s="24">
        <f>'P2 Presupuesto Aprobado-Ejec '!H57</f>
        <v>0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0</v>
      </c>
    </row>
    <row r="57" spans="3:16" x14ac:dyDescent="0.25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0</v>
      </c>
      <c r="I57" s="24">
        <f>'P2 Presupuesto Aprobado-Ejec '!I58</f>
        <v>0</v>
      </c>
      <c r="J57" s="24">
        <f>'P2 Presupuesto Aprobado-Ejec '!J58</f>
        <v>0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0</v>
      </c>
    </row>
    <row r="58" spans="3:16" x14ac:dyDescent="0.25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149798.64000000001</v>
      </c>
      <c r="G58" s="24">
        <f>'P2 Presupuesto Aprobado-Ejec '!G59</f>
        <v>0</v>
      </c>
      <c r="H58" s="24">
        <f>'P2 Presupuesto Aprobado-Ejec '!H59</f>
        <v>0</v>
      </c>
      <c r="I58" s="24">
        <f>'P2 Presupuesto Aprobado-Ejec '!I59</f>
        <v>0</v>
      </c>
      <c r="J58" s="24">
        <f>'P2 Presupuesto Aprobado-Ejec '!J59</f>
        <v>0</v>
      </c>
      <c r="K58" s="24">
        <f>'P2 Presupuesto Aprobado-Ejec '!K59</f>
        <v>0</v>
      </c>
      <c r="L58" s="24">
        <f>'P2 Presupuesto Aprobado-Ejec '!L59</f>
        <v>0</v>
      </c>
      <c r="M58" s="24">
        <f>'P2 Presupuesto Aprobado-Ejec '!M59</f>
        <v>0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149798.64000000001</v>
      </c>
    </row>
    <row r="59" spans="3:16" x14ac:dyDescent="0.25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25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25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65000.01</v>
      </c>
      <c r="H61" s="24">
        <f>'P2 Presupuesto Aprobado-Ejec '!H62</f>
        <v>0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65000.01</v>
      </c>
    </row>
    <row r="62" spans="3:16" x14ac:dyDescent="0.25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25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25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25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25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25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25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25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25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25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25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25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25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25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25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25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25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25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25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25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25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25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25">
      <c r="C84" s="8" t="s">
        <v>65</v>
      </c>
      <c r="D84" s="29">
        <f>SUM(D11,D17,D27,D37,D46,D53,D63,D71,)</f>
        <v>20815046.349999998</v>
      </c>
      <c r="E84" s="29">
        <f t="shared" ref="E84:P84" si="2">SUM(E11,E17,E27,E37,E46,E53,E63,E71,)</f>
        <v>25766840.510000002</v>
      </c>
      <c r="F84" s="29">
        <f t="shared" si="2"/>
        <v>36591229</v>
      </c>
      <c r="G84" s="29">
        <f t="shared" si="2"/>
        <v>23345180.949999999</v>
      </c>
      <c r="H84" s="29">
        <f t="shared" si="2"/>
        <v>37512884.520000003</v>
      </c>
      <c r="I84" s="29">
        <f t="shared" si="2"/>
        <v>0</v>
      </c>
      <c r="J84" s="29">
        <f t="shared" si="2"/>
        <v>0</v>
      </c>
      <c r="K84" s="29">
        <f t="shared" si="2"/>
        <v>0</v>
      </c>
      <c r="L84" s="29">
        <f t="shared" si="2"/>
        <v>0</v>
      </c>
      <c r="M84" s="29">
        <f t="shared" si="2"/>
        <v>0</v>
      </c>
      <c r="N84" s="29">
        <f t="shared" si="2"/>
        <v>0</v>
      </c>
      <c r="O84" s="29">
        <f t="shared" si="2"/>
        <v>0</v>
      </c>
      <c r="P84" s="29">
        <f t="shared" si="2"/>
        <v>144031181.33000001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DIGECAC</cp:lastModifiedBy>
  <cp:lastPrinted>2024-01-04T18:10:38Z</cp:lastPrinted>
  <dcterms:created xsi:type="dcterms:W3CDTF">2021-07-29T18:58:50Z</dcterms:created>
  <dcterms:modified xsi:type="dcterms:W3CDTF">2024-06-03T17:36:42Z</dcterms:modified>
</cp:coreProperties>
</file>