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Transparencia\14. Presupuesto\2018\"/>
    </mc:Choice>
  </mc:AlternateContent>
  <xr:revisionPtr revIDLastSave="0" documentId="8_{48BD7F18-C81B-41B0-9CC8-3A8C31E3FD17}" xr6:coauthVersionLast="38" xr6:coauthVersionMax="38" xr10:uidLastSave="{00000000-0000-0000-0000-000000000000}"/>
  <bookViews>
    <workbookView xWindow="0" yWindow="0" windowWidth="28800" windowHeight="12225" activeTab="1" xr2:uid="{00000000-000D-0000-FFFF-FFFF00000000}"/>
  </bookViews>
  <sheets>
    <sheet name="Plantilla Presupuesto" sheetId="2" r:id="rId1"/>
    <sheet name="Plantilla Ejecución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3" l="1"/>
  <c r="C84" i="3" s="1"/>
  <c r="D79" i="3"/>
  <c r="D84" i="3" s="1"/>
  <c r="C75" i="3"/>
  <c r="F75" i="3"/>
  <c r="I75" i="3"/>
  <c r="J75" i="3"/>
  <c r="M75" i="3"/>
  <c r="N75" i="3"/>
  <c r="E79" i="3"/>
  <c r="E84" i="3" s="1"/>
  <c r="F79" i="3"/>
  <c r="F84" i="3" s="1"/>
  <c r="G79" i="3"/>
  <c r="G75" i="3" s="1"/>
  <c r="H79" i="3"/>
  <c r="H84" i="3" s="1"/>
  <c r="I79" i="3"/>
  <c r="I84" i="3" s="1"/>
  <c r="J79" i="3"/>
  <c r="J84" i="3" s="1"/>
  <c r="K79" i="3"/>
  <c r="K75" i="3" s="1"/>
  <c r="L79" i="3"/>
  <c r="L84" i="3" s="1"/>
  <c r="M79" i="3"/>
  <c r="M84" i="3" s="1"/>
  <c r="N79" i="3"/>
  <c r="N84" i="3" s="1"/>
  <c r="B79" i="3"/>
  <c r="B75" i="3" s="1"/>
  <c r="D61" i="3"/>
  <c r="E61" i="3"/>
  <c r="F61" i="3"/>
  <c r="G61" i="3"/>
  <c r="H61" i="3"/>
  <c r="I61" i="3"/>
  <c r="J61" i="3"/>
  <c r="K61" i="3"/>
  <c r="L61" i="3"/>
  <c r="M61" i="3"/>
  <c r="N61" i="3"/>
  <c r="D51" i="3"/>
  <c r="E51" i="3"/>
  <c r="F51" i="3"/>
  <c r="G51" i="3"/>
  <c r="H51" i="3"/>
  <c r="I51" i="3"/>
  <c r="J51" i="3"/>
  <c r="K51" i="3"/>
  <c r="L51" i="3"/>
  <c r="M51" i="3"/>
  <c r="N51" i="3"/>
  <c r="D25" i="3"/>
  <c r="E25" i="3"/>
  <c r="F25" i="3"/>
  <c r="G25" i="3"/>
  <c r="H25" i="3"/>
  <c r="I25" i="3"/>
  <c r="J25" i="3"/>
  <c r="K25" i="3"/>
  <c r="L25" i="3"/>
  <c r="M25" i="3"/>
  <c r="N25" i="3"/>
  <c r="D15" i="3"/>
  <c r="E15" i="3"/>
  <c r="F15" i="3"/>
  <c r="G15" i="3"/>
  <c r="H15" i="3"/>
  <c r="I15" i="3"/>
  <c r="J15" i="3"/>
  <c r="K15" i="3"/>
  <c r="L15" i="3"/>
  <c r="M15" i="3"/>
  <c r="N15" i="3"/>
  <c r="C61" i="3"/>
  <c r="C51" i="3"/>
  <c r="C25" i="3"/>
  <c r="C15" i="3"/>
  <c r="C9" i="3"/>
  <c r="D9" i="3"/>
  <c r="E9" i="3"/>
  <c r="F9" i="3"/>
  <c r="G9" i="3"/>
  <c r="H9" i="3"/>
  <c r="I9" i="3"/>
  <c r="J9" i="3"/>
  <c r="K9" i="3"/>
  <c r="L9" i="3"/>
  <c r="M9" i="3"/>
  <c r="M73" i="3" s="1"/>
  <c r="M86" i="3" s="1"/>
  <c r="N9" i="3"/>
  <c r="N73" i="3" s="1"/>
  <c r="N86" i="3" s="1"/>
  <c r="B84" i="3" l="1"/>
  <c r="G84" i="3"/>
  <c r="L75" i="3"/>
  <c r="H75" i="3"/>
  <c r="K84" i="3"/>
  <c r="K73" i="3"/>
  <c r="J73" i="3"/>
  <c r="J86" i="3" s="1"/>
  <c r="L73" i="3"/>
  <c r="L86" i="3" s="1"/>
  <c r="I73" i="3"/>
  <c r="I86" i="3" s="1"/>
  <c r="H73" i="3"/>
  <c r="H86" i="3" s="1"/>
  <c r="G73" i="3"/>
  <c r="G86" i="3" s="1"/>
  <c r="F73" i="3"/>
  <c r="F86" i="3" s="1"/>
  <c r="E73" i="3"/>
  <c r="E86" i="3" s="1"/>
  <c r="D73" i="3"/>
  <c r="D86" i="3" s="1"/>
  <c r="C73" i="3"/>
  <c r="C86" i="3" s="1"/>
  <c r="K86" i="3" l="1"/>
  <c r="B61" i="3"/>
  <c r="B51" i="3"/>
  <c r="B25" i="3"/>
  <c r="B15" i="3"/>
  <c r="B73" i="3" s="1"/>
  <c r="B86" i="3" s="1"/>
  <c r="B9" i="3"/>
  <c r="B73" i="2"/>
  <c r="T8" i="3" l="1"/>
  <c r="U8" i="3" s="1"/>
  <c r="V8" i="3" s="1"/>
  <c r="W8" i="3" s="1"/>
  <c r="X8" i="3" s="1"/>
  <c r="Y8" i="3" s="1"/>
  <c r="AA8" i="3" s="1"/>
  <c r="Z7" i="3" l="1"/>
  <c r="AA7" i="3" s="1"/>
</calcChain>
</file>

<file path=xl/sharedStrings.xml><?xml version="1.0" encoding="utf-8"?>
<sst xmlns="http://schemas.openxmlformats.org/spreadsheetml/2006/main" count="197" uniqueCount="115">
  <si>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</si>
  <si>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</si>
  <si>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</si>
  <si>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</si>
  <si>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</si>
  <si>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</si>
  <si>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</si>
  <si>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</si>
  <si>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</si>
  <si>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</si>
  <si>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</si>
  <si>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</si>
  <si>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</si>
  <si>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</si>
  <si>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</si>
  <si>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</si>
  <si>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</si>
  <si>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</si>
  <si>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</si>
  <si>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</si>
  <si>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</si>
  <si>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</si>
  <si>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</si>
  <si>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</si>
  <si>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</si>
  <si>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</si>
  <si>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</si>
  <si>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</si>
  <si>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</si>
  <si>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</si>
  <si>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</si>
  <si>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</si>
  <si>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</si>
  <si>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</si>
  <si>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</si>
  <si>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</si>
  <si>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</si>
  <si>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</si>
  <si>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</si>
  <si>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</si>
  <si>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</si>
  <si>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</si>
  <si>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</si>
  <si>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</si>
  <si>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</si>
  <si>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</si>
  <si>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</si>
  <si>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</si>
  <si>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</si>
  <si>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</si>
  <si>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</si>
  <si>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</si>
  <si>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</si>
  <si>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</si>
  <si>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</si>
  <si>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</si>
  <si>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</si>
  <si>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</si>
  <si>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</si>
  <si>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</si>
  <si>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</si>
  <si>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</si>
  <si>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</si>
  <si>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</si>
  <si>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</si>
  <si>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</si>
  <si>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</si>
  <si>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</si>
  <si>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</si>
  <si>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</si>
  <si>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</si>
  <si>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</si>
  <si>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</si>
  <si>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</si>
  <si>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</si>
  <si>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</si>
  <si>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</si>
  <si>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</si>
  <si>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</si>
  <si>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</si>
  <si>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</si>
  <si>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</si>
  <si>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</si>
  <si>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</si>
  <si>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</si>
  <si>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</si>
  <si>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</si>
  <si>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</si>
  <si>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</si>
  <si>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</si>
  <si>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</si>
  <si>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</si>
  <si>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</si>
  <si>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</si>
  <si>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</si>
  <si>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</si>
  <si>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</si>
  <si>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</si>
  <si>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</si>
  <si>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</si>
  <si>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</si>
  <si>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</si>
  <si>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</si>
  <si>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</si>
  <si>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</si>
  <si>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</si>
  <si>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</si>
  <si>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Dirección General de Embellecimiento</t>
  </si>
  <si>
    <t>Año 2018</t>
  </si>
  <si>
    <t>Dirección General de Embellelcimiento</t>
  </si>
  <si>
    <t>Ministerio de Obras Públicas y Comunicaciones</t>
  </si>
  <si>
    <t>Fuente: 100</t>
  </si>
  <si>
    <t>Fecha de registro: hasta el [02] de [Agosto] del [2018]</t>
  </si>
  <si>
    <t>Fuente: [SIGEF]</t>
  </si>
  <si>
    <t>Fecha de imputación: hasta el [02] de Agosto del [2018]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</si>
</sst>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1" fillId="0" borderId="0" xfId="1" applyNumberFormat="1" applyFont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vertical="center" wrapText="1"/>
    </xf>
    <xf numFmtId="4" fontId="1" fillId="0" borderId="3" xfId="1" applyNumberFormat="1" applyFont="1" applyBorder="1"/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164" fontId="1" fillId="0" borderId="3" xfId="3" applyFont="1" applyBorder="1" applyAlignment="1">
      <alignment horizontal="left" vertical="center" wrapText="1"/>
    </xf>
    <xf numFmtId="164" fontId="0" fillId="0" borderId="3" xfId="3" applyFont="1" applyBorder="1"/>
    <xf numFmtId="164" fontId="1" fillId="0" borderId="3" xfId="3" applyFont="1" applyBorder="1" applyAlignment="1">
      <alignment vertical="center" wrapText="1"/>
    </xf>
    <xf numFmtId="164" fontId="0" fillId="0" borderId="3" xfId="3" applyFont="1" applyBorder="1" applyAlignment="1">
      <alignment horizontal="left" vertical="center" wrapText="1" indent="2"/>
    </xf>
    <xf numFmtId="164" fontId="0" fillId="0" borderId="3" xfId="3" applyFont="1" applyBorder="1" applyAlignment="1">
      <alignment vertical="center" wrapText="1"/>
    </xf>
    <xf numFmtId="164" fontId="1" fillId="2" borderId="3" xfId="3" applyFont="1" applyFill="1" applyBorder="1" applyAlignment="1">
      <alignment horizontal="left" vertical="center" wrapText="1"/>
    </xf>
    <xf numFmtId="164" fontId="1" fillId="2" borderId="3" xfId="3" applyFont="1" applyFill="1" applyBorder="1" applyAlignment="1">
      <alignment horizontal="center" vertical="center" wrapText="1"/>
    </xf>
    <xf numFmtId="164" fontId="0" fillId="0" borderId="3" xfId="3" applyFont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2" fillId="3" borderId="3" xfId="0" applyFont="1" applyFill="1" applyBorder="1" applyAlignment="1">
      <alignment horizontal="left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164" fontId="1" fillId="0" borderId="3" xfId="3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452438</xdr:colOff>
      <xdr:row>1</xdr:row>
      <xdr:rowOff>107156</xdr:rowOff>
    </xdr:from>
    <xdr:to>
      <xdr:col>0</xdr:col>
      <xdr:colOff>2003515</xdr:colOff>
      <xdr:row>3</xdr:row>
      <xdr:rowOff>142875</xdr:rowOff>
    </xdr:to>
    <xdr:pic>
      <xdr:nvPicPr>
        <xdr:cNvPr id="5" name="4 Imagen" descr="dominican-republic-162281_960_72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2438" y="345281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107159</xdr:rowOff>
    </xdr:from>
    <xdr:to>
      <xdr:col>2</xdr:col>
      <xdr:colOff>434778</xdr:colOff>
      <xdr:row>5</xdr:row>
      <xdr:rowOff>23815</xdr:rowOff>
    </xdr:to>
    <xdr:pic>
      <xdr:nvPicPr>
        <xdr:cNvPr id="6" name="5 Imagen" descr="logo embellecimiento png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91313" y="107159"/>
          <a:ext cx="1137246" cy="1059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1562614</xdr:colOff>
      <xdr:row>1</xdr:row>
      <xdr:rowOff>43713</xdr:rowOff>
    </xdr:from>
    <xdr:to>
      <xdr:col>5</xdr:col>
      <xdr:colOff>245278</xdr:colOff>
      <xdr:row>1</xdr:row>
      <xdr:rowOff>45416</xdr:rowOff>
    </xdr:to>
    <xdr:pic>
      <xdr:nvPicPr>
        <xdr:cNvPr id="4" name="3 Imagen" descr="dominican-republic-162281_960_72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2614" y="288642"/>
          <a:ext cx="1907206" cy="629518"/>
        </a:xfrm>
        <a:prstGeom prst="rect">
          <a:avLst/>
        </a:prstGeom>
      </xdr:spPr>
    </xdr:pic>
    <xdr:clientData/>
  </xdr:twoCellAnchor>
  <xdr:twoCellAnchor editAs="oneCell">
    <xdr:from>
      <xdr:col>10</xdr:col>
      <xdr:colOff>503464</xdr:colOff>
      <xdr:row>0</xdr:row>
      <xdr:rowOff>122466</xdr:rowOff>
    </xdr:from>
    <xdr:to>
      <xdr:col>11</xdr:col>
      <xdr:colOff>1393288</xdr:colOff>
      <xdr:row>0</xdr:row>
      <xdr:rowOff>123777</xdr:rowOff>
    </xdr:to>
    <xdr:pic>
      <xdr:nvPicPr>
        <xdr:cNvPr id="5" name="4 Imagen" descr="logo embellecimiento png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89821" y="122466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1401536</xdr:colOff>
      <xdr:row>1</xdr:row>
      <xdr:rowOff>68036</xdr:rowOff>
    </xdr:from>
    <xdr:to>
      <xdr:col>3</xdr:col>
      <xdr:colOff>655135</xdr:colOff>
      <xdr:row>1</xdr:row>
      <xdr:rowOff>72586</xdr:rowOff>
    </xdr:to>
    <xdr:pic>
      <xdr:nvPicPr>
        <xdr:cNvPr id="6" name="5 Imagen" descr="dominican-republic-162281_960_720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16036" y="340179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7</xdr:col>
      <xdr:colOff>122464</xdr:colOff>
      <xdr:row>0</xdr:row>
      <xdr:rowOff>81644</xdr:rowOff>
    </xdr:from>
    <xdr:to>
      <xdr:col>7</xdr:col>
      <xdr:colOff>1398394</xdr:colOff>
      <xdr:row>0</xdr:row>
      <xdr:rowOff>82786</xdr:rowOff>
    </xdr:to>
    <xdr:pic>
      <xdr:nvPicPr>
        <xdr:cNvPr id="7" name="6 Imagen" descr="logo embellecimiento png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23964" y="81644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1700893</xdr:colOff>
      <xdr:row>1</xdr:row>
      <xdr:rowOff>81642</xdr:rowOff>
    </xdr:from>
    <xdr:to>
      <xdr:col>3</xdr:col>
      <xdr:colOff>76118</xdr:colOff>
      <xdr:row>1</xdr:row>
      <xdr:rowOff>81664</xdr:rowOff>
    </xdr:to>
    <xdr:pic>
      <xdr:nvPicPr>
        <xdr:cNvPr id="8" name="7 Imagen" descr="dominican-republic-162281_960_720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46714" y="353785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7</xdr:col>
      <xdr:colOff>299358</xdr:colOff>
      <xdr:row>0</xdr:row>
      <xdr:rowOff>176894</xdr:rowOff>
    </xdr:from>
    <xdr:to>
      <xdr:col>7</xdr:col>
      <xdr:colOff>1524996</xdr:colOff>
      <xdr:row>0</xdr:row>
      <xdr:rowOff>178036</xdr:rowOff>
    </xdr:to>
    <xdr:pic>
      <xdr:nvPicPr>
        <xdr:cNvPr id="9" name="8 Imagen" descr="logo embellecimiento png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532179" y="176894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1</xdr:row>
      <xdr:rowOff>54429</xdr:rowOff>
    </xdr:from>
    <xdr:to>
      <xdr:col>2</xdr:col>
      <xdr:colOff>95112</xdr:colOff>
      <xdr:row>3</xdr:row>
      <xdr:rowOff>22112</xdr:rowOff>
    </xdr:to>
    <xdr:pic>
      <xdr:nvPicPr>
        <xdr:cNvPr id="10" name="9 Imagen" descr="dominican-republic-162281_960_720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2714" y="326572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8</xdr:col>
      <xdr:colOff>272142</xdr:colOff>
      <xdr:row>0</xdr:row>
      <xdr:rowOff>108857</xdr:rowOff>
    </xdr:from>
    <xdr:to>
      <xdr:col>8</xdr:col>
      <xdr:colOff>1409388</xdr:colOff>
      <xdr:row>4</xdr:row>
      <xdr:rowOff>120763</xdr:rowOff>
    </xdr:to>
    <xdr:pic>
      <xdr:nvPicPr>
        <xdr:cNvPr id="11" name="10 Imagen" descr="logo embellecimiento png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26142" y="108857"/>
          <a:ext cx="1137246" cy="105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topLeftCell="A43" zoomScale="80" zoomScaleNormal="80" workbookViewId="0">
      <selection activeCell="A21" sqref="A21"/>
    </sheetView>
  </sheetViews>
  <sheetFormatPr baseColWidth="10" defaultColWidth="9.140625" defaultRowHeight="15" x14ac:dyDescent="0.25"/>
  <cols>
    <col min="1" max="1" width="94.7109375" customWidth="1"/>
    <col min="2" max="2" width="16.28515625" bestFit="1" customWidth="1"/>
    <col min="3" max="3" width="15" customWidth="1"/>
    <col min="4" max="4" width="11.5703125" bestFit="1" customWidth="1"/>
  </cols>
  <sheetData>
    <row r="1" spans="1:5" ht="18.75" x14ac:dyDescent="0.3">
      <c r="A1" s="44" t="s">
        <v>110</v>
      </c>
      <c r="B1" s="44"/>
      <c r="C1" s="44"/>
      <c r="E1" s="9" t="s">
        <v>39</v>
      </c>
    </row>
    <row r="2" spans="1:5" ht="18.75" x14ac:dyDescent="0.25">
      <c r="A2" s="44" t="s">
        <v>107</v>
      </c>
      <c r="B2" s="44"/>
      <c r="C2" s="44"/>
      <c r="E2" s="15" t="s">
        <v>102</v>
      </c>
    </row>
    <row r="3" spans="1:5" ht="18.75" x14ac:dyDescent="0.25">
      <c r="A3" s="44" t="s">
        <v>108</v>
      </c>
      <c r="B3" s="44"/>
      <c r="C3" s="44"/>
      <c r="E3" s="15" t="s">
        <v>103</v>
      </c>
    </row>
    <row r="4" spans="1:5" ht="18.75" x14ac:dyDescent="0.3">
      <c r="A4" s="46" t="s">
        <v>105</v>
      </c>
      <c r="B4" s="46"/>
      <c r="C4" s="46"/>
      <c r="E4" s="9" t="s">
        <v>94</v>
      </c>
    </row>
    <row r="5" spans="1:5" x14ac:dyDescent="0.25">
      <c r="A5" s="45" t="s">
        <v>36</v>
      </c>
      <c r="B5" s="45"/>
      <c r="C5" s="45"/>
      <c r="E5" s="15" t="s">
        <v>100</v>
      </c>
    </row>
    <row r="6" spans="1:5" x14ac:dyDescent="0.25">
      <c r="E6" s="15" t="s">
        <v>101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20" t="s">
        <v>1</v>
      </c>
      <c r="B8" s="21"/>
      <c r="C8" s="21"/>
    </row>
    <row r="9" spans="1:5" x14ac:dyDescent="0.25">
      <c r="A9" s="22" t="s">
        <v>2</v>
      </c>
      <c r="B9" s="23">
        <v>69394672</v>
      </c>
      <c r="C9" s="24"/>
    </row>
    <row r="10" spans="1:5" x14ac:dyDescent="0.25">
      <c r="A10" s="25" t="s">
        <v>3</v>
      </c>
      <c r="B10" s="26">
        <v>54459954</v>
      </c>
      <c r="C10" s="24"/>
    </row>
    <row r="11" spans="1:5" x14ac:dyDescent="0.25">
      <c r="A11" s="25" t="s">
        <v>4</v>
      </c>
      <c r="B11" s="26">
        <v>8080374</v>
      </c>
      <c r="C11" s="24"/>
    </row>
    <row r="12" spans="1:5" x14ac:dyDescent="0.25">
      <c r="A12" s="25" t="s">
        <v>40</v>
      </c>
      <c r="B12" s="26"/>
      <c r="C12" s="24"/>
    </row>
    <row r="13" spans="1:5" x14ac:dyDescent="0.25">
      <c r="A13" s="25" t="s">
        <v>5</v>
      </c>
      <c r="B13" s="26"/>
      <c r="C13" s="24"/>
    </row>
    <row r="14" spans="1:5" x14ac:dyDescent="0.25">
      <c r="A14" s="25" t="s">
        <v>6</v>
      </c>
      <c r="B14" s="26">
        <v>6854344</v>
      </c>
      <c r="C14" s="24"/>
    </row>
    <row r="15" spans="1:5" x14ac:dyDescent="0.25">
      <c r="A15" s="22" t="s">
        <v>7</v>
      </c>
      <c r="B15" s="27">
        <v>17813618</v>
      </c>
      <c r="C15" s="24"/>
    </row>
    <row r="16" spans="1:5" x14ac:dyDescent="0.25">
      <c r="A16" s="25" t="s">
        <v>8</v>
      </c>
      <c r="B16" s="26">
        <v>2898499</v>
      </c>
      <c r="C16" s="24"/>
    </row>
    <row r="17" spans="1:3" x14ac:dyDescent="0.25">
      <c r="A17" s="25" t="s">
        <v>9</v>
      </c>
      <c r="B17" s="26">
        <v>1545600</v>
      </c>
      <c r="C17" s="24"/>
    </row>
    <row r="18" spans="1:3" x14ac:dyDescent="0.25">
      <c r="A18" s="25" t="s">
        <v>10</v>
      </c>
      <c r="B18" s="26"/>
      <c r="C18" s="24"/>
    </row>
    <row r="19" spans="1:3" ht="18" customHeight="1" x14ac:dyDescent="0.25">
      <c r="A19" s="25" t="s">
        <v>11</v>
      </c>
      <c r="B19" s="26"/>
      <c r="C19" s="24"/>
    </row>
    <row r="20" spans="1:3" x14ac:dyDescent="0.25">
      <c r="A20" s="25" t="s">
        <v>12</v>
      </c>
      <c r="B20" s="26">
        <v>10140000</v>
      </c>
      <c r="C20" s="24"/>
    </row>
    <row r="21" spans="1:3" x14ac:dyDescent="0.25">
      <c r="A21" s="25" t="s">
        <v>13</v>
      </c>
      <c r="B21" s="26">
        <v>1255084</v>
      </c>
      <c r="C21" s="24"/>
    </row>
    <row r="22" spans="1:3" x14ac:dyDescent="0.25">
      <c r="A22" s="25" t="s">
        <v>14</v>
      </c>
      <c r="B22" s="26">
        <v>1108701</v>
      </c>
      <c r="C22" s="24"/>
    </row>
    <row r="23" spans="1:3" x14ac:dyDescent="0.25">
      <c r="A23" s="25" t="s">
        <v>15</v>
      </c>
      <c r="B23" s="26">
        <v>865784</v>
      </c>
      <c r="C23" s="24"/>
    </row>
    <row r="24" spans="1:3" x14ac:dyDescent="0.25">
      <c r="A24" s="25" t="s">
        <v>41</v>
      </c>
      <c r="B24" s="26"/>
      <c r="C24" s="24"/>
    </row>
    <row r="25" spans="1:3" x14ac:dyDescent="0.25">
      <c r="A25" s="22" t="s">
        <v>16</v>
      </c>
      <c r="B25" s="27">
        <v>53058844</v>
      </c>
      <c r="C25" s="24"/>
    </row>
    <row r="26" spans="1:3" x14ac:dyDescent="0.25">
      <c r="A26" s="25" t="s">
        <v>17</v>
      </c>
      <c r="B26" s="26">
        <v>12562640</v>
      </c>
      <c r="C26" s="24"/>
    </row>
    <row r="27" spans="1:3" x14ac:dyDescent="0.25">
      <c r="A27" s="25" t="s">
        <v>18</v>
      </c>
      <c r="B27" s="26">
        <v>610000</v>
      </c>
      <c r="C27" s="24"/>
    </row>
    <row r="28" spans="1:3" x14ac:dyDescent="0.25">
      <c r="A28" s="25" t="s">
        <v>19</v>
      </c>
      <c r="B28" s="26">
        <v>347198</v>
      </c>
      <c r="C28" s="24"/>
    </row>
    <row r="29" spans="1:3" x14ac:dyDescent="0.25">
      <c r="A29" s="25" t="s">
        <v>20</v>
      </c>
      <c r="B29" s="26">
        <v>22200</v>
      </c>
      <c r="C29" s="24"/>
    </row>
    <row r="30" spans="1:3" x14ac:dyDescent="0.25">
      <c r="A30" s="25" t="s">
        <v>21</v>
      </c>
      <c r="B30" s="26">
        <v>3374006</v>
      </c>
      <c r="C30" s="24"/>
    </row>
    <row r="31" spans="1:3" x14ac:dyDescent="0.25">
      <c r="A31" s="25" t="s">
        <v>22</v>
      </c>
      <c r="B31" s="26">
        <v>2600000</v>
      </c>
      <c r="C31" s="24"/>
    </row>
    <row r="32" spans="1:3" x14ac:dyDescent="0.25">
      <c r="A32" s="25" t="s">
        <v>23</v>
      </c>
      <c r="B32" s="26">
        <v>21555000</v>
      </c>
      <c r="C32" s="24"/>
    </row>
    <row r="33" spans="1:3" x14ac:dyDescent="0.25">
      <c r="A33" s="25" t="s">
        <v>42</v>
      </c>
      <c r="B33" s="26"/>
      <c r="C33" s="24"/>
    </row>
    <row r="34" spans="1:3" x14ac:dyDescent="0.25">
      <c r="A34" s="25" t="s">
        <v>24</v>
      </c>
      <c r="B34" s="26">
        <v>11650000</v>
      </c>
      <c r="C34" s="24"/>
    </row>
    <row r="35" spans="1:3" x14ac:dyDescent="0.25">
      <c r="A35" s="22" t="s">
        <v>25</v>
      </c>
      <c r="B35" s="27"/>
      <c r="C35" s="24"/>
    </row>
    <row r="36" spans="1:3" x14ac:dyDescent="0.25">
      <c r="A36" s="25" t="s">
        <v>26</v>
      </c>
      <c r="B36" s="26"/>
      <c r="C36" s="24"/>
    </row>
    <row r="37" spans="1:3" x14ac:dyDescent="0.25">
      <c r="A37" s="25" t="s">
        <v>43</v>
      </c>
      <c r="B37" s="26"/>
      <c r="C37" s="24"/>
    </row>
    <row r="38" spans="1:3" x14ac:dyDescent="0.25">
      <c r="A38" s="25" t="s">
        <v>44</v>
      </c>
      <c r="B38" s="26"/>
      <c r="C38" s="24"/>
    </row>
    <row r="39" spans="1:3" x14ac:dyDescent="0.25">
      <c r="A39" s="25" t="s">
        <v>45</v>
      </c>
      <c r="B39" s="26"/>
      <c r="C39" s="24"/>
    </row>
    <row r="40" spans="1:3" x14ac:dyDescent="0.25">
      <c r="A40" s="25" t="s">
        <v>46</v>
      </c>
      <c r="B40" s="26"/>
      <c r="C40" s="24"/>
    </row>
    <row r="41" spans="1:3" x14ac:dyDescent="0.25">
      <c r="A41" s="25" t="s">
        <v>27</v>
      </c>
      <c r="B41" s="26"/>
      <c r="C41" s="24"/>
    </row>
    <row r="42" spans="1:3" x14ac:dyDescent="0.25">
      <c r="A42" s="25" t="s">
        <v>47</v>
      </c>
      <c r="B42" s="26"/>
      <c r="C42" s="24"/>
    </row>
    <row r="43" spans="1:3" x14ac:dyDescent="0.25">
      <c r="A43" s="22" t="s">
        <v>48</v>
      </c>
      <c r="B43" s="27"/>
      <c r="C43" s="24"/>
    </row>
    <row r="44" spans="1:3" x14ac:dyDescent="0.25">
      <c r="A44" s="25" t="s">
        <v>49</v>
      </c>
      <c r="B44" s="26"/>
      <c r="C44" s="24"/>
    </row>
    <row r="45" spans="1:3" x14ac:dyDescent="0.25">
      <c r="A45" s="25" t="s">
        <v>50</v>
      </c>
      <c r="B45" s="26"/>
      <c r="C45" s="24"/>
    </row>
    <row r="46" spans="1:3" x14ac:dyDescent="0.25">
      <c r="A46" s="25" t="s">
        <v>51</v>
      </c>
      <c r="B46" s="26"/>
      <c r="C46" s="24"/>
    </row>
    <row r="47" spans="1:3" x14ac:dyDescent="0.25">
      <c r="A47" s="25" t="s">
        <v>52</v>
      </c>
      <c r="B47" s="26"/>
      <c r="C47" s="24"/>
    </row>
    <row r="48" spans="1:3" x14ac:dyDescent="0.25">
      <c r="A48" s="25" t="s">
        <v>53</v>
      </c>
      <c r="B48" s="26"/>
      <c r="C48" s="24"/>
    </row>
    <row r="49" spans="1:3" x14ac:dyDescent="0.25">
      <c r="A49" s="25" t="s">
        <v>54</v>
      </c>
      <c r="B49" s="26"/>
      <c r="C49" s="24"/>
    </row>
    <row r="50" spans="1:3" x14ac:dyDescent="0.25">
      <c r="A50" s="25" t="s">
        <v>55</v>
      </c>
      <c r="B50" s="26"/>
      <c r="C50" s="24"/>
    </row>
    <row r="51" spans="1:3" x14ac:dyDescent="0.25">
      <c r="A51" s="22" t="s">
        <v>28</v>
      </c>
      <c r="B51" s="27">
        <v>3518664</v>
      </c>
      <c r="C51" s="24"/>
    </row>
    <row r="52" spans="1:3" x14ac:dyDescent="0.25">
      <c r="A52" s="25" t="s">
        <v>29</v>
      </c>
      <c r="B52" s="26">
        <v>1300000</v>
      </c>
      <c r="C52" s="24"/>
    </row>
    <row r="53" spans="1:3" x14ac:dyDescent="0.25">
      <c r="A53" s="25" t="s">
        <v>30</v>
      </c>
      <c r="B53" s="26"/>
      <c r="C53" s="24"/>
    </row>
    <row r="54" spans="1:3" x14ac:dyDescent="0.25">
      <c r="A54" s="25" t="s">
        <v>31</v>
      </c>
      <c r="B54" s="26"/>
      <c r="C54" s="24"/>
    </row>
    <row r="55" spans="1:3" x14ac:dyDescent="0.25">
      <c r="A55" s="25" t="s">
        <v>32</v>
      </c>
      <c r="B55" s="26">
        <v>1600000</v>
      </c>
      <c r="C55" s="24"/>
    </row>
    <row r="56" spans="1:3" x14ac:dyDescent="0.25">
      <c r="A56" s="25" t="s">
        <v>33</v>
      </c>
      <c r="B56" s="26">
        <v>618664</v>
      </c>
      <c r="C56" s="24"/>
    </row>
    <row r="57" spans="1:3" x14ac:dyDescent="0.25">
      <c r="A57" s="25" t="s">
        <v>56</v>
      </c>
      <c r="B57" s="26"/>
      <c r="C57" s="24"/>
    </row>
    <row r="58" spans="1:3" x14ac:dyDescent="0.25">
      <c r="A58" s="25" t="s">
        <v>57</v>
      </c>
      <c r="B58" s="26"/>
      <c r="C58" s="24"/>
    </row>
    <row r="59" spans="1:3" x14ac:dyDescent="0.25">
      <c r="A59" s="25" t="s">
        <v>34</v>
      </c>
      <c r="B59" s="26"/>
      <c r="C59" s="24"/>
    </row>
    <row r="60" spans="1:3" x14ac:dyDescent="0.25">
      <c r="A60" s="25" t="s">
        <v>58</v>
      </c>
      <c r="B60" s="26"/>
      <c r="C60" s="24"/>
    </row>
    <row r="61" spans="1:3" x14ac:dyDescent="0.25">
      <c r="A61" s="22" t="s">
        <v>59</v>
      </c>
      <c r="B61" s="27">
        <v>5150002</v>
      </c>
      <c r="C61" s="24"/>
    </row>
    <row r="62" spans="1:3" x14ac:dyDescent="0.25">
      <c r="A62" s="25" t="s">
        <v>60</v>
      </c>
      <c r="B62" s="26">
        <v>5150002</v>
      </c>
      <c r="C62" s="24"/>
    </row>
    <row r="63" spans="1:3" x14ac:dyDescent="0.25">
      <c r="A63" s="25" t="s">
        <v>61</v>
      </c>
      <c r="B63" s="26"/>
      <c r="C63" s="24"/>
    </row>
    <row r="64" spans="1:3" x14ac:dyDescent="0.25">
      <c r="A64" s="25" t="s">
        <v>62</v>
      </c>
      <c r="B64" s="26"/>
      <c r="C64" s="24"/>
    </row>
    <row r="65" spans="1:3" x14ac:dyDescent="0.25">
      <c r="A65" s="25" t="s">
        <v>63</v>
      </c>
      <c r="B65" s="26"/>
      <c r="C65" s="24"/>
    </row>
    <row r="66" spans="1:3" x14ac:dyDescent="0.25">
      <c r="A66" s="22" t="s">
        <v>64</v>
      </c>
      <c r="B66" s="27"/>
      <c r="C66" s="24"/>
    </row>
    <row r="67" spans="1:3" x14ac:dyDescent="0.25">
      <c r="A67" s="25" t="s">
        <v>65</v>
      </c>
      <c r="B67" s="26"/>
      <c r="C67" s="24"/>
    </row>
    <row r="68" spans="1:3" x14ac:dyDescent="0.25">
      <c r="A68" s="25" t="s">
        <v>66</v>
      </c>
      <c r="B68" s="26"/>
      <c r="C68" s="24"/>
    </row>
    <row r="69" spans="1:3" x14ac:dyDescent="0.25">
      <c r="A69" s="22" t="s">
        <v>67</v>
      </c>
      <c r="B69" s="27"/>
      <c r="C69" s="24"/>
    </row>
    <row r="70" spans="1:3" x14ac:dyDescent="0.25">
      <c r="A70" s="25" t="s">
        <v>68</v>
      </c>
      <c r="B70" s="26"/>
      <c r="C70" s="24"/>
    </row>
    <row r="71" spans="1:3" x14ac:dyDescent="0.25">
      <c r="A71" s="25" t="s">
        <v>69</v>
      </c>
      <c r="B71" s="26"/>
      <c r="C71" s="24"/>
    </row>
    <row r="72" spans="1:3" x14ac:dyDescent="0.25">
      <c r="A72" s="25" t="s">
        <v>70</v>
      </c>
      <c r="B72" s="26"/>
      <c r="C72" s="24"/>
    </row>
    <row r="73" spans="1:3" x14ac:dyDescent="0.25">
      <c r="A73" s="28" t="s">
        <v>35</v>
      </c>
      <c r="B73" s="29">
        <f>B9+B15+B25+B51+B61</f>
        <v>148935800</v>
      </c>
      <c r="C73" s="24"/>
    </row>
    <row r="74" spans="1:3" x14ac:dyDescent="0.25">
      <c r="A74" s="5"/>
      <c r="B74" s="6"/>
      <c r="C74" s="19"/>
    </row>
    <row r="75" spans="1:3" x14ac:dyDescent="0.25">
      <c r="A75" s="1" t="s">
        <v>71</v>
      </c>
      <c r="B75" s="2"/>
      <c r="C75" s="19"/>
    </row>
    <row r="76" spans="1:3" x14ac:dyDescent="0.25">
      <c r="A76" s="3" t="s">
        <v>72</v>
      </c>
      <c r="B76" s="4"/>
      <c r="C76" s="19"/>
    </row>
    <row r="77" spans="1:3" x14ac:dyDescent="0.25">
      <c r="A77" s="8" t="s">
        <v>73</v>
      </c>
      <c r="B77" s="6"/>
      <c r="C77" s="19"/>
    </row>
    <row r="78" spans="1:3" x14ac:dyDescent="0.25">
      <c r="A78" s="8" t="s">
        <v>74</v>
      </c>
      <c r="B78" s="6"/>
      <c r="C78" s="19"/>
    </row>
    <row r="79" spans="1:3" x14ac:dyDescent="0.25">
      <c r="A79" s="3" t="s">
        <v>75</v>
      </c>
      <c r="B79" s="4"/>
      <c r="C79" s="19"/>
    </row>
    <row r="80" spans="1:3" x14ac:dyDescent="0.25">
      <c r="A80" s="8" t="s">
        <v>76</v>
      </c>
      <c r="B80" s="6"/>
      <c r="C80" s="19"/>
    </row>
    <row r="81" spans="1:3" x14ac:dyDescent="0.25">
      <c r="A81" s="8" t="s">
        <v>77</v>
      </c>
      <c r="B81" s="6"/>
      <c r="C81" s="19"/>
    </row>
    <row r="82" spans="1:3" x14ac:dyDescent="0.25">
      <c r="A82" s="3" t="s">
        <v>78</v>
      </c>
      <c r="B82" s="4"/>
      <c r="C82" s="19"/>
    </row>
    <row r="83" spans="1:3" x14ac:dyDescent="0.25">
      <c r="A83" s="8" t="s">
        <v>79</v>
      </c>
      <c r="B83" s="6"/>
      <c r="C83" s="19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>
        <v>148935800</v>
      </c>
      <c r="C86" s="12"/>
    </row>
    <row r="87" spans="1:3" x14ac:dyDescent="0.25">
      <c r="A87" t="s">
        <v>111</v>
      </c>
    </row>
  </sheetData>
  <mergeCells count="5">
    <mergeCell ref="A1:C1"/>
    <mergeCell ref="A2:C2"/>
    <mergeCell ref="A3:C3"/>
    <mergeCell ref="A5:C5"/>
    <mergeCell ref="A4:C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showGridLines="0" tabSelected="1" zoomScale="70" zoomScaleNormal="70" workbookViewId="0">
      <selection activeCell="J58" sqref="J58"/>
    </sheetView>
  </sheetViews>
  <sheetFormatPr baseColWidth="10" defaultColWidth="9.140625" defaultRowHeight="15" x14ac:dyDescent="0.25"/>
  <cols>
    <col min="1" max="1" width="28.5703125" customWidth="1"/>
    <col min="2" max="2" width="25.140625" customWidth="1"/>
    <col min="3" max="3" width="22.42578125" customWidth="1"/>
    <col min="4" max="4" width="22.7109375" customWidth="1"/>
    <col min="5" max="5" width="23.42578125" customWidth="1"/>
    <col min="6" max="6" width="23.5703125" customWidth="1"/>
    <col min="7" max="7" width="23.140625" customWidth="1"/>
    <col min="8" max="8" width="23.5703125" customWidth="1"/>
    <col min="9" max="9" width="24.85546875" customWidth="1"/>
    <col min="10" max="10" width="24.140625" customWidth="1"/>
    <col min="11" max="11" width="26.28515625" customWidth="1"/>
    <col min="12" max="12" width="25" customWidth="1"/>
    <col min="13" max="13" width="12.7109375" customWidth="1"/>
    <col min="14" max="14" width="15.140625" customWidth="1"/>
    <col min="15" max="15" width="18" customWidth="1"/>
    <col min="16" max="16" width="96.7109375" bestFit="1" customWidth="1"/>
    <col min="18" max="18" width="17.85546875" customWidth="1"/>
    <col min="19" max="19" width="10.85546875" customWidth="1"/>
    <col min="20" max="21" width="6" bestFit="1" customWidth="1"/>
    <col min="22" max="22" width="10.28515625" customWidth="1"/>
    <col min="23" max="23" width="8.28515625" customWidth="1"/>
    <col min="24" max="24" width="8" customWidth="1"/>
    <col min="25" max="25" width="6" bestFit="1" customWidth="1"/>
    <col min="26" max="26" width="7" bestFit="1" customWidth="1"/>
    <col min="27" max="27" width="9" customWidth="1"/>
  </cols>
  <sheetData>
    <row r="1" spans="1:27" ht="23.25" x14ac:dyDescent="0.3">
      <c r="A1" s="47" t="s">
        <v>110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P1" s="9" t="s">
        <v>94</v>
      </c>
    </row>
    <row r="2" spans="1:27" ht="23.25" x14ac:dyDescent="0.25">
      <c r="A2" s="47" t="s">
        <v>109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P2" s="15" t="s">
        <v>96</v>
      </c>
    </row>
    <row r="3" spans="1:27" ht="18.75" x14ac:dyDescent="0.25">
      <c r="A3" s="44" t="s">
        <v>108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P3" s="15" t="s">
        <v>97</v>
      </c>
    </row>
    <row r="4" spans="1:27" ht="15.75" x14ac:dyDescent="0.25">
      <c r="A4" s="46" t="s">
        <v>104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15" t="s">
        <v>95</v>
      </c>
    </row>
    <row r="5" spans="1:27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P5" s="15" t="s">
        <v>98</v>
      </c>
    </row>
    <row r="6" spans="1:27" x14ac:dyDescent="0.25">
      <c r="P6" s="15" t="s">
        <v>99</v>
      </c>
    </row>
    <row r="7" spans="1:27" ht="15.75" x14ac:dyDescent="0.25">
      <c r="A7" s="13" t="s">
        <v>0</v>
      </c>
      <c r="B7" s="14" t="s">
        <v>106</v>
      </c>
      <c r="C7" s="14" t="s">
        <v>82</v>
      </c>
      <c r="D7" s="14" t="s">
        <v>83</v>
      </c>
      <c r="E7" s="14" t="s">
        <v>84</v>
      </c>
      <c r="F7" s="14" t="s">
        <v>85</v>
      </c>
      <c r="G7" s="14" t="s">
        <v>86</v>
      </c>
      <c r="H7" s="14" t="s">
        <v>87</v>
      </c>
      <c r="I7" s="14" t="s">
        <v>88</v>
      </c>
      <c r="J7" s="14" t="s">
        <v>89</v>
      </c>
      <c r="K7" s="14" t="s">
        <v>90</v>
      </c>
      <c r="L7" s="14" t="s">
        <v>91</v>
      </c>
      <c r="M7" s="14" t="s">
        <v>92</v>
      </c>
      <c r="N7" s="14" t="s">
        <v>93</v>
      </c>
      <c r="Z7" s="18">
        <f>SUM(R8:Z8)</f>
        <v>11.029108875781253</v>
      </c>
      <c r="AA7" s="18">
        <f>+Z7+AA8</f>
        <v>13.989108875781252</v>
      </c>
    </row>
    <row r="8" spans="1:27" ht="24.95" customHeight="1" x14ac:dyDescent="0.25">
      <c r="A8" s="22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R8" s="16">
        <v>1</v>
      </c>
      <c r="S8" s="16">
        <v>1.05</v>
      </c>
      <c r="T8" s="16">
        <f>+S8*1.05</f>
        <v>1.1025</v>
      </c>
      <c r="U8" s="16">
        <f t="shared" ref="U8:Y8" si="0">+T8*1.05</f>
        <v>1.1576250000000001</v>
      </c>
      <c r="V8" s="16">
        <f t="shared" si="0"/>
        <v>1.2155062500000002</v>
      </c>
      <c r="W8" s="16">
        <f t="shared" si="0"/>
        <v>1.2762815625000004</v>
      </c>
      <c r="X8" s="16">
        <f t="shared" si="0"/>
        <v>1.3400956406250004</v>
      </c>
      <c r="Y8" s="16">
        <f t="shared" si="0"/>
        <v>1.4071004226562505</v>
      </c>
      <c r="Z8" s="16">
        <v>1.48</v>
      </c>
      <c r="AA8" s="16">
        <f>+Z8*2</f>
        <v>2.96</v>
      </c>
    </row>
    <row r="9" spans="1:27" ht="35.1" customHeight="1" x14ac:dyDescent="0.25">
      <c r="A9" s="31" t="s">
        <v>2</v>
      </c>
      <c r="B9" s="43">
        <f>SUM(B10:B14)</f>
        <v>69394672</v>
      </c>
      <c r="C9" s="43">
        <f t="shared" ref="C9:N9" si="1">SUM(C10:C14)</f>
        <v>4750716.4000000004</v>
      </c>
      <c r="D9" s="43">
        <f t="shared" si="1"/>
        <v>4698610.22</v>
      </c>
      <c r="E9" s="43">
        <f t="shared" si="1"/>
        <v>4757264.6399999997</v>
      </c>
      <c r="F9" s="43">
        <f t="shared" si="1"/>
        <v>5399885.2300000004</v>
      </c>
      <c r="G9" s="43">
        <f t="shared" si="1"/>
        <v>5092237.16</v>
      </c>
      <c r="H9" s="43">
        <f t="shared" si="1"/>
        <v>5678434.46</v>
      </c>
      <c r="I9" s="43">
        <f t="shared" si="1"/>
        <v>5235691.9700000007</v>
      </c>
      <c r="J9" s="43">
        <f t="shared" si="1"/>
        <v>5121585.87</v>
      </c>
      <c r="K9" s="43">
        <f t="shared" si="1"/>
        <v>5101600.12</v>
      </c>
      <c r="L9" s="43">
        <f t="shared" si="1"/>
        <v>5088092.62</v>
      </c>
      <c r="M9" s="43">
        <f t="shared" si="1"/>
        <v>0</v>
      </c>
      <c r="N9" s="43">
        <f t="shared" si="1"/>
        <v>0</v>
      </c>
      <c r="R9" s="17"/>
    </row>
    <row r="10" spans="1:27" ht="35.1" customHeight="1" x14ac:dyDescent="0.25">
      <c r="A10" s="34" t="s">
        <v>3</v>
      </c>
      <c r="B10" s="32">
        <v>54459954</v>
      </c>
      <c r="C10" s="35">
        <v>4007064.19</v>
      </c>
      <c r="D10" s="32">
        <v>3961946.71</v>
      </c>
      <c r="E10" s="32">
        <v>4012734.17</v>
      </c>
      <c r="F10" s="32">
        <v>4663165.1900000004</v>
      </c>
      <c r="G10" s="32">
        <v>4343371.4000000004</v>
      </c>
      <c r="H10" s="32">
        <v>4872049.95</v>
      </c>
      <c r="I10" s="32">
        <v>4488784.95</v>
      </c>
      <c r="J10" s="32">
        <v>4389935.72</v>
      </c>
      <c r="K10" s="32">
        <v>4372630.54</v>
      </c>
      <c r="L10" s="32">
        <v>4369160.54</v>
      </c>
      <c r="M10" s="32"/>
      <c r="N10" s="32"/>
    </row>
    <row r="11" spans="1:27" ht="35.1" customHeight="1" x14ac:dyDescent="0.25">
      <c r="A11" s="34" t="s">
        <v>4</v>
      </c>
      <c r="B11" s="32">
        <v>8080374</v>
      </c>
      <c r="C11" s="35">
        <v>123333</v>
      </c>
      <c r="D11" s="32">
        <v>123333</v>
      </c>
      <c r="E11" s="32">
        <v>123333</v>
      </c>
      <c r="F11" s="32">
        <v>123333</v>
      </c>
      <c r="G11" s="32">
        <v>123333</v>
      </c>
      <c r="H11" s="32">
        <v>123333</v>
      </c>
      <c r="I11" s="32">
        <v>123333</v>
      </c>
      <c r="J11" s="32">
        <v>123333</v>
      </c>
      <c r="K11" s="32">
        <v>123333</v>
      </c>
      <c r="L11" s="32">
        <v>113833</v>
      </c>
      <c r="M11" s="32"/>
      <c r="N11" s="32"/>
    </row>
    <row r="12" spans="1:27" ht="35.1" customHeight="1" x14ac:dyDescent="0.25">
      <c r="A12" s="34" t="s">
        <v>40</v>
      </c>
      <c r="B12" s="32"/>
      <c r="C12" s="3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27" ht="35.1" customHeight="1" x14ac:dyDescent="0.25">
      <c r="A13" s="34" t="s">
        <v>5</v>
      </c>
      <c r="B13" s="32"/>
      <c r="C13" s="35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27" ht="35.1" customHeight="1" x14ac:dyDescent="0.25">
      <c r="A14" s="34" t="s">
        <v>6</v>
      </c>
      <c r="B14" s="32">
        <v>6854344</v>
      </c>
      <c r="C14" s="35">
        <v>620319.21</v>
      </c>
      <c r="D14" s="32">
        <v>613330.51</v>
      </c>
      <c r="E14" s="32">
        <v>621197.47</v>
      </c>
      <c r="F14" s="32">
        <v>613387.04</v>
      </c>
      <c r="G14" s="32">
        <v>625532.76</v>
      </c>
      <c r="H14" s="32">
        <v>683051.51</v>
      </c>
      <c r="I14" s="32">
        <v>623574.02</v>
      </c>
      <c r="J14" s="32">
        <v>608317.15</v>
      </c>
      <c r="K14" s="32">
        <v>605636.57999999996</v>
      </c>
      <c r="L14" s="32">
        <v>605099.07999999996</v>
      </c>
      <c r="M14" s="32"/>
      <c r="N14" s="32"/>
    </row>
    <row r="15" spans="1:27" ht="35.1" customHeight="1" x14ac:dyDescent="0.25">
      <c r="A15" s="31" t="s">
        <v>7</v>
      </c>
      <c r="B15" s="43">
        <f>SUM(B16:B24)</f>
        <v>17813618</v>
      </c>
      <c r="C15" s="43">
        <f>SUM(C16:C24)</f>
        <v>1202833.9100000001</v>
      </c>
      <c r="D15" s="43">
        <f t="shared" ref="D15:N15" si="2">SUM(D16:D24)</f>
        <v>1671208.94</v>
      </c>
      <c r="E15" s="43">
        <f t="shared" si="2"/>
        <v>1178847.94</v>
      </c>
      <c r="F15" s="43">
        <f t="shared" si="2"/>
        <v>1217591.3700000001</v>
      </c>
      <c r="G15" s="43">
        <f t="shared" si="2"/>
        <v>1797650.67</v>
      </c>
      <c r="H15" s="43">
        <f t="shared" si="2"/>
        <v>960108.04</v>
      </c>
      <c r="I15" s="43">
        <f t="shared" si="2"/>
        <v>2146408.1</v>
      </c>
      <c r="J15" s="43">
        <f t="shared" si="2"/>
        <v>1394989.7999999998</v>
      </c>
      <c r="K15" s="43">
        <f t="shared" si="2"/>
        <v>1782310.55</v>
      </c>
      <c r="L15" s="43">
        <f t="shared" si="2"/>
        <v>1898638.52</v>
      </c>
      <c r="M15" s="43">
        <f t="shared" si="2"/>
        <v>0</v>
      </c>
      <c r="N15" s="43">
        <f t="shared" si="2"/>
        <v>0</v>
      </c>
    </row>
    <row r="16" spans="1:27" ht="35.1" customHeight="1" x14ac:dyDescent="0.25">
      <c r="A16" s="34" t="s">
        <v>8</v>
      </c>
      <c r="B16" s="32">
        <v>2898449</v>
      </c>
      <c r="C16" s="35">
        <v>217090.37</v>
      </c>
      <c r="D16" s="32">
        <v>196727.12</v>
      </c>
      <c r="E16" s="32">
        <v>192344.4</v>
      </c>
      <c r="F16" s="32">
        <v>196847.83</v>
      </c>
      <c r="G16" s="32">
        <v>224069.97</v>
      </c>
      <c r="H16" s="32">
        <v>236582.33</v>
      </c>
      <c r="I16" s="32">
        <v>355681.43</v>
      </c>
      <c r="J16" s="32">
        <v>305708.38</v>
      </c>
      <c r="K16" s="32">
        <v>808937.48</v>
      </c>
      <c r="L16" s="32">
        <v>628274.03</v>
      </c>
      <c r="M16" s="32"/>
      <c r="N16" s="32"/>
    </row>
    <row r="17" spans="1:14" ht="35.1" customHeight="1" x14ac:dyDescent="0.25">
      <c r="A17" s="34" t="s">
        <v>9</v>
      </c>
      <c r="B17" s="32">
        <v>1545600</v>
      </c>
      <c r="C17" s="35">
        <v>50000</v>
      </c>
      <c r="D17" s="32">
        <v>50000</v>
      </c>
      <c r="E17" s="32">
        <v>75760</v>
      </c>
      <c r="F17" s="32">
        <v>50000</v>
      </c>
      <c r="G17" s="32">
        <v>126736</v>
      </c>
      <c r="H17" s="32">
        <v>75760</v>
      </c>
      <c r="I17" s="32">
        <v>62880</v>
      </c>
      <c r="J17" s="32">
        <v>50000</v>
      </c>
      <c r="K17" s="32">
        <v>62880</v>
      </c>
      <c r="L17" s="32">
        <v>125760</v>
      </c>
      <c r="M17" s="32"/>
      <c r="N17" s="32"/>
    </row>
    <row r="18" spans="1:14" ht="35.1" customHeight="1" x14ac:dyDescent="0.25">
      <c r="A18" s="34" t="s">
        <v>10</v>
      </c>
      <c r="B18" s="32"/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35.1" customHeight="1" x14ac:dyDescent="0.25">
      <c r="A19" s="34" t="s">
        <v>11</v>
      </c>
      <c r="B19" s="32"/>
      <c r="C19" s="3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35.1" customHeight="1" x14ac:dyDescent="0.25">
      <c r="A20" s="34" t="s">
        <v>12</v>
      </c>
      <c r="B20" s="32">
        <v>10140000</v>
      </c>
      <c r="C20" s="35">
        <v>845000</v>
      </c>
      <c r="D20" s="32">
        <v>580000</v>
      </c>
      <c r="E20" s="32">
        <v>820000</v>
      </c>
      <c r="F20" s="32">
        <v>880000</v>
      </c>
      <c r="G20" s="32">
        <v>905000</v>
      </c>
      <c r="H20" s="32">
        <v>535000</v>
      </c>
      <c r="I20" s="32">
        <v>945000</v>
      </c>
      <c r="J20" s="32">
        <v>930000</v>
      </c>
      <c r="K20" s="32">
        <v>815000</v>
      </c>
      <c r="L20" s="32">
        <v>1040000</v>
      </c>
      <c r="M20" s="32"/>
      <c r="N20" s="32"/>
    </row>
    <row r="21" spans="1:14" ht="35.1" customHeight="1" x14ac:dyDescent="0.25">
      <c r="A21" s="34" t="s">
        <v>13</v>
      </c>
      <c r="B21" s="32">
        <v>1255084</v>
      </c>
      <c r="C21" s="35">
        <v>30743.54</v>
      </c>
      <c r="D21" s="32">
        <v>784481.82</v>
      </c>
      <c r="E21" s="32">
        <v>30743.54</v>
      </c>
      <c r="F21" s="32">
        <v>30743.54</v>
      </c>
      <c r="G21" s="32">
        <v>30743.54</v>
      </c>
      <c r="H21" s="32">
        <v>30743.54</v>
      </c>
      <c r="I21" s="32">
        <v>22847.07</v>
      </c>
      <c r="J21" s="32">
        <v>49281.42</v>
      </c>
      <c r="K21" s="32">
        <v>35493.07</v>
      </c>
      <c r="L21" s="32">
        <v>44604.49</v>
      </c>
      <c r="M21" s="32"/>
      <c r="N21" s="32"/>
    </row>
    <row r="22" spans="1:14" ht="35.1" customHeight="1" x14ac:dyDescent="0.25">
      <c r="A22" s="34" t="s">
        <v>14</v>
      </c>
      <c r="B22" s="32">
        <v>1108701</v>
      </c>
      <c r="C22" s="35"/>
      <c r="D22" s="32"/>
      <c r="E22" s="32"/>
      <c r="F22" s="32"/>
      <c r="G22" s="32">
        <v>451101.16</v>
      </c>
      <c r="H22" s="32">
        <v>22022.17</v>
      </c>
      <c r="I22" s="32"/>
      <c r="J22" s="32"/>
      <c r="K22" s="32"/>
      <c r="L22" s="32"/>
      <c r="M22" s="32"/>
      <c r="N22" s="32"/>
    </row>
    <row r="23" spans="1:14" ht="35.1" customHeight="1" x14ac:dyDescent="0.25">
      <c r="A23" s="34" t="s">
        <v>15</v>
      </c>
      <c r="B23" s="32">
        <v>865784</v>
      </c>
      <c r="C23" s="35">
        <v>60000</v>
      </c>
      <c r="D23" s="32">
        <v>60000</v>
      </c>
      <c r="E23" s="32">
        <v>60000</v>
      </c>
      <c r="F23" s="32">
        <v>60000</v>
      </c>
      <c r="G23" s="32">
        <v>60000</v>
      </c>
      <c r="H23" s="32">
        <v>60000</v>
      </c>
      <c r="I23" s="32">
        <v>759999.6</v>
      </c>
      <c r="J23" s="32">
        <v>60000</v>
      </c>
      <c r="K23" s="32">
        <v>60000</v>
      </c>
      <c r="L23" s="32">
        <v>60000</v>
      </c>
      <c r="M23" s="32"/>
      <c r="N23" s="32"/>
    </row>
    <row r="24" spans="1:14" ht="35.1" customHeight="1" x14ac:dyDescent="0.25">
      <c r="A24" s="34" t="s">
        <v>41</v>
      </c>
      <c r="B24" s="32"/>
      <c r="C24" s="35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35.1" customHeight="1" x14ac:dyDescent="0.25">
      <c r="A25" s="31" t="s">
        <v>16</v>
      </c>
      <c r="B25" s="43">
        <f>SUM(B26:B34)</f>
        <v>53058844</v>
      </c>
      <c r="C25" s="43">
        <f>SUM(C26:C34)</f>
        <v>279612.5</v>
      </c>
      <c r="D25" s="43">
        <f t="shared" ref="D25:N25" si="3">SUM(D26:D34)</f>
        <v>1946936.26</v>
      </c>
      <c r="E25" s="43">
        <f t="shared" si="3"/>
        <v>3217255.5</v>
      </c>
      <c r="F25" s="43">
        <f t="shared" si="3"/>
        <v>2621180.4800000004</v>
      </c>
      <c r="G25" s="43">
        <f t="shared" si="3"/>
        <v>2219616.5300000003</v>
      </c>
      <c r="H25" s="43">
        <f t="shared" si="3"/>
        <v>2438750.3199999998</v>
      </c>
      <c r="I25" s="43">
        <f t="shared" si="3"/>
        <v>3006668.23</v>
      </c>
      <c r="J25" s="43">
        <f t="shared" si="3"/>
        <v>6532832.1699999999</v>
      </c>
      <c r="K25" s="43">
        <f t="shared" si="3"/>
        <v>2540717.6800000002</v>
      </c>
      <c r="L25" s="43">
        <f t="shared" si="3"/>
        <v>1687691.0399999998</v>
      </c>
      <c r="M25" s="43">
        <f t="shared" si="3"/>
        <v>0</v>
      </c>
      <c r="N25" s="43">
        <f t="shared" si="3"/>
        <v>0</v>
      </c>
    </row>
    <row r="26" spans="1:14" ht="35.1" customHeight="1" x14ac:dyDescent="0.25">
      <c r="A26" s="34" t="s">
        <v>17</v>
      </c>
      <c r="B26" s="32">
        <v>12562640</v>
      </c>
      <c r="C26" s="35"/>
      <c r="D26" s="32">
        <v>254093.2</v>
      </c>
      <c r="E26" s="32">
        <v>1124800.8799999999</v>
      </c>
      <c r="F26" s="32">
        <v>141192.88</v>
      </c>
      <c r="G26" s="32">
        <v>156061.92000000001</v>
      </c>
      <c r="H26" s="32">
        <v>240848</v>
      </c>
      <c r="I26" s="32">
        <v>983164.43</v>
      </c>
      <c r="J26" s="32">
        <v>241047.59</v>
      </c>
      <c r="K26" s="32">
        <v>245040.37</v>
      </c>
      <c r="L26" s="32">
        <v>109750</v>
      </c>
      <c r="M26" s="32"/>
      <c r="N26" s="32"/>
    </row>
    <row r="27" spans="1:14" ht="35.1" customHeight="1" x14ac:dyDescent="0.25">
      <c r="A27" s="34" t="s">
        <v>18</v>
      </c>
      <c r="B27" s="32">
        <v>610000</v>
      </c>
      <c r="C27" s="35"/>
      <c r="D27" s="32"/>
      <c r="E27" s="32"/>
      <c r="F27" s="32"/>
      <c r="G27" s="32">
        <v>39648</v>
      </c>
      <c r="H27" s="32"/>
      <c r="I27" s="32"/>
      <c r="J27" s="32">
        <v>399430</v>
      </c>
      <c r="K27" s="32"/>
      <c r="L27" s="32"/>
      <c r="M27" s="32"/>
      <c r="N27" s="32"/>
    </row>
    <row r="28" spans="1:14" ht="35.1" customHeight="1" x14ac:dyDescent="0.25">
      <c r="A28" s="34" t="s">
        <v>19</v>
      </c>
      <c r="B28" s="32">
        <v>347198</v>
      </c>
      <c r="C28" s="35"/>
      <c r="D28" s="32"/>
      <c r="E28" s="32"/>
      <c r="F28" s="32"/>
      <c r="G28" s="32">
        <v>340389.52</v>
      </c>
      <c r="H28" s="32"/>
      <c r="I28" s="32"/>
      <c r="J28" s="32"/>
      <c r="K28" s="32">
        <v>6200</v>
      </c>
      <c r="L28" s="32"/>
      <c r="M28" s="32"/>
      <c r="N28" s="32"/>
    </row>
    <row r="29" spans="1:14" ht="35.1" customHeight="1" x14ac:dyDescent="0.25">
      <c r="A29" s="34" t="s">
        <v>20</v>
      </c>
      <c r="B29" s="32"/>
      <c r="C29" s="35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ht="35.1" customHeight="1" x14ac:dyDescent="0.25">
      <c r="A30" s="34" t="s">
        <v>21</v>
      </c>
      <c r="B30" s="32">
        <v>3734006</v>
      </c>
      <c r="C30" s="35"/>
      <c r="D30" s="32"/>
      <c r="E30" s="32">
        <v>312621.58</v>
      </c>
      <c r="F30" s="32">
        <v>255552.36</v>
      </c>
      <c r="G30" s="32">
        <v>112100.19</v>
      </c>
      <c r="H30" s="32">
        <v>399188.88</v>
      </c>
      <c r="I30" s="32"/>
      <c r="J30" s="32">
        <v>464708.07</v>
      </c>
      <c r="K30" s="32">
        <v>1270706.6000000001</v>
      </c>
      <c r="L30" s="32"/>
      <c r="M30" s="32"/>
      <c r="N30" s="32"/>
    </row>
    <row r="31" spans="1:14" ht="35.1" customHeight="1" x14ac:dyDescent="0.25">
      <c r="A31" s="34" t="s">
        <v>22</v>
      </c>
      <c r="B31" s="32">
        <v>2600000</v>
      </c>
      <c r="C31" s="35"/>
      <c r="D31" s="32"/>
      <c r="E31" s="32"/>
      <c r="F31" s="32"/>
      <c r="G31" s="32"/>
      <c r="H31" s="32">
        <v>129034.35</v>
      </c>
      <c r="I31" s="32"/>
      <c r="J31" s="32">
        <v>136408</v>
      </c>
      <c r="K31" s="32"/>
      <c r="L31" s="32">
        <v>90622.399999999994</v>
      </c>
      <c r="M31" s="32"/>
      <c r="N31" s="32"/>
    </row>
    <row r="32" spans="1:14" ht="35.1" customHeight="1" x14ac:dyDescent="0.25">
      <c r="A32" s="34" t="s">
        <v>23</v>
      </c>
      <c r="B32" s="32">
        <v>21555000</v>
      </c>
      <c r="C32" s="35">
        <v>279612.5</v>
      </c>
      <c r="D32" s="32">
        <v>1692843.06</v>
      </c>
      <c r="E32" s="32">
        <v>1779833.04</v>
      </c>
      <c r="F32" s="32">
        <v>2101416.04</v>
      </c>
      <c r="G32" s="32">
        <v>1571416.9</v>
      </c>
      <c r="H32" s="32">
        <v>1612979.15</v>
      </c>
      <c r="I32" s="32">
        <v>2023503.8</v>
      </c>
      <c r="J32" s="32">
        <v>1972653.3</v>
      </c>
      <c r="K32" s="32">
        <v>709773.9</v>
      </c>
      <c r="L32" s="32">
        <v>1487318.64</v>
      </c>
      <c r="M32" s="32"/>
      <c r="N32" s="32"/>
    </row>
    <row r="33" spans="1:14" ht="35.1" customHeight="1" x14ac:dyDescent="0.25">
      <c r="A33" s="34" t="s">
        <v>42</v>
      </c>
      <c r="B33" s="32"/>
      <c r="C33" s="35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ht="35.1" customHeight="1" x14ac:dyDescent="0.25">
      <c r="A34" s="34" t="s">
        <v>24</v>
      </c>
      <c r="B34" s="32">
        <v>11650000</v>
      </c>
      <c r="C34" s="35"/>
      <c r="D34" s="32"/>
      <c r="E34" s="32"/>
      <c r="F34" s="32">
        <v>123019.2</v>
      </c>
      <c r="G34" s="32"/>
      <c r="H34" s="32">
        <v>56699.94</v>
      </c>
      <c r="I34" s="32"/>
      <c r="J34" s="32">
        <v>3318585.21</v>
      </c>
      <c r="K34" s="32">
        <v>308996.81</v>
      </c>
      <c r="L34" s="32"/>
      <c r="M34" s="32"/>
      <c r="N34" s="32"/>
    </row>
    <row r="35" spans="1:14" ht="35.1" customHeight="1" x14ac:dyDescent="0.25">
      <c r="A35" s="31" t="s">
        <v>25</v>
      </c>
      <c r="B35" s="32"/>
      <c r="C35" s="33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ht="35.1" customHeight="1" x14ac:dyDescent="0.25">
      <c r="A36" s="34" t="s">
        <v>26</v>
      </c>
      <c r="B36" s="32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 ht="35.1" customHeight="1" x14ac:dyDescent="0.25">
      <c r="A37" s="34" t="s">
        <v>43</v>
      </c>
      <c r="B37" s="32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4" ht="35.1" customHeight="1" x14ac:dyDescent="0.25">
      <c r="A38" s="34" t="s">
        <v>44</v>
      </c>
      <c r="B38" s="32"/>
      <c r="C38" s="35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1:14" ht="35.1" customHeight="1" x14ac:dyDescent="0.25">
      <c r="A39" s="34" t="s">
        <v>45</v>
      </c>
      <c r="B39" s="32"/>
      <c r="C39" s="35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ht="35.1" customHeight="1" x14ac:dyDescent="0.25">
      <c r="A40" s="34" t="s">
        <v>46</v>
      </c>
      <c r="B40" s="32"/>
      <c r="C40" s="3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ht="35.1" customHeight="1" x14ac:dyDescent="0.25">
      <c r="A41" s="34" t="s">
        <v>27</v>
      </c>
      <c r="B41" s="32"/>
      <c r="C41" s="3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 ht="35.1" customHeight="1" x14ac:dyDescent="0.25">
      <c r="A42" s="34" t="s">
        <v>47</v>
      </c>
      <c r="B42" s="32"/>
      <c r="C42" s="35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14" ht="35.1" customHeight="1" x14ac:dyDescent="0.25">
      <c r="A43" s="31" t="s">
        <v>48</v>
      </c>
      <c r="B43" s="32"/>
      <c r="C43" s="33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4" ht="35.1" customHeight="1" x14ac:dyDescent="0.25">
      <c r="A44" s="34" t="s">
        <v>49</v>
      </c>
      <c r="B44" s="32"/>
      <c r="C44" s="35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1:14" ht="35.1" customHeight="1" x14ac:dyDescent="0.25">
      <c r="A45" s="34" t="s">
        <v>50</v>
      </c>
      <c r="B45" s="32"/>
      <c r="C45" s="35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 ht="35.1" customHeight="1" x14ac:dyDescent="0.25">
      <c r="A46" s="34" t="s">
        <v>51</v>
      </c>
      <c r="B46" s="32"/>
      <c r="C46" s="35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ht="35.1" customHeight="1" x14ac:dyDescent="0.25">
      <c r="A47" s="34" t="s">
        <v>52</v>
      </c>
      <c r="B47" s="32"/>
      <c r="C47" s="35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ht="35.1" customHeight="1" x14ac:dyDescent="0.25">
      <c r="A48" s="34" t="s">
        <v>53</v>
      </c>
      <c r="B48" s="32"/>
      <c r="C48" s="35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ht="35.1" customHeight="1" x14ac:dyDescent="0.25">
      <c r="A49" s="34" t="s">
        <v>54</v>
      </c>
      <c r="B49" s="32"/>
      <c r="C49" s="35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ht="35.1" customHeight="1" x14ac:dyDescent="0.25">
      <c r="A50" s="34" t="s">
        <v>55</v>
      </c>
      <c r="B50" s="32"/>
      <c r="C50" s="35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ht="35.1" customHeight="1" x14ac:dyDescent="0.25">
      <c r="A51" s="31" t="s">
        <v>28</v>
      </c>
      <c r="B51" s="43">
        <f>SUM(B52:B60)</f>
        <v>3518664</v>
      </c>
      <c r="C51" s="43">
        <f>SUM(C52:C60)</f>
        <v>0</v>
      </c>
      <c r="D51" s="43">
        <f t="shared" ref="D51:N51" si="4">SUM(D52:D60)</f>
        <v>0</v>
      </c>
      <c r="E51" s="43">
        <f t="shared" si="4"/>
        <v>0</v>
      </c>
      <c r="F51" s="43">
        <f t="shared" si="4"/>
        <v>560401.91</v>
      </c>
      <c r="G51" s="43">
        <f t="shared" si="4"/>
        <v>717673.83</v>
      </c>
      <c r="H51" s="43">
        <f t="shared" si="4"/>
        <v>-287945.40000000002</v>
      </c>
      <c r="I51" s="43">
        <f t="shared" si="4"/>
        <v>205281.4</v>
      </c>
      <c r="J51" s="43">
        <f t="shared" si="4"/>
        <v>429520</v>
      </c>
      <c r="K51" s="43">
        <f t="shared" si="4"/>
        <v>442772.58</v>
      </c>
      <c r="L51" s="43">
        <f t="shared" si="4"/>
        <v>357765.38</v>
      </c>
      <c r="M51" s="43">
        <f t="shared" si="4"/>
        <v>0</v>
      </c>
      <c r="N51" s="43">
        <f t="shared" si="4"/>
        <v>0</v>
      </c>
    </row>
    <row r="52" spans="1:14" ht="35.1" customHeight="1" x14ac:dyDescent="0.25">
      <c r="A52" s="34" t="s">
        <v>29</v>
      </c>
      <c r="B52" s="32">
        <v>1300000</v>
      </c>
      <c r="C52" s="35"/>
      <c r="D52" s="32"/>
      <c r="E52" s="32"/>
      <c r="F52" s="32">
        <v>324667</v>
      </c>
      <c r="G52" s="32">
        <v>717673.83</v>
      </c>
      <c r="H52" s="32">
        <v>-287945.40000000002</v>
      </c>
      <c r="I52" s="32"/>
      <c r="J52" s="32">
        <v>429520</v>
      </c>
      <c r="K52" s="32">
        <v>145797.26</v>
      </c>
      <c r="L52" s="32">
        <v>264426.2</v>
      </c>
      <c r="M52" s="32"/>
      <c r="N52" s="32"/>
    </row>
    <row r="53" spans="1:14" ht="35.1" customHeight="1" x14ac:dyDescent="0.25">
      <c r="A53" s="34" t="s">
        <v>30</v>
      </c>
      <c r="B53" s="32"/>
      <c r="C53" s="35"/>
      <c r="D53" s="32"/>
      <c r="E53" s="32"/>
      <c r="F53" s="32"/>
      <c r="G53" s="32"/>
      <c r="H53" s="32"/>
      <c r="I53" s="32"/>
      <c r="J53" s="32"/>
      <c r="K53" s="32">
        <v>296975.32</v>
      </c>
      <c r="L53" s="32"/>
      <c r="M53" s="32"/>
      <c r="N53" s="32"/>
    </row>
    <row r="54" spans="1:14" ht="35.1" customHeight="1" x14ac:dyDescent="0.25">
      <c r="A54" s="34" t="s">
        <v>31</v>
      </c>
      <c r="B54" s="32"/>
      <c r="C54" s="35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14" ht="35.1" customHeight="1" x14ac:dyDescent="0.25">
      <c r="A55" s="34" t="s">
        <v>32</v>
      </c>
      <c r="B55" s="32">
        <v>1600000</v>
      </c>
      <c r="C55" s="35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ht="35.1" customHeight="1" x14ac:dyDescent="0.25">
      <c r="A56" s="34" t="s">
        <v>33</v>
      </c>
      <c r="B56" s="32">
        <v>618664</v>
      </c>
      <c r="C56" s="35"/>
      <c r="D56" s="32"/>
      <c r="E56" s="32"/>
      <c r="F56" s="32">
        <v>235734.91</v>
      </c>
      <c r="G56" s="32"/>
      <c r="H56" s="32"/>
      <c r="I56" s="32">
        <v>205281.4</v>
      </c>
      <c r="J56" s="32"/>
      <c r="K56" s="32"/>
      <c r="L56" s="32">
        <v>93339.18</v>
      </c>
      <c r="M56" s="32"/>
      <c r="N56" s="32"/>
    </row>
    <row r="57" spans="1:14" ht="35.1" customHeight="1" x14ac:dyDescent="0.25">
      <c r="A57" s="34" t="s">
        <v>56</v>
      </c>
      <c r="B57" s="32"/>
      <c r="C57" s="35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 ht="35.1" customHeight="1" x14ac:dyDescent="0.25">
      <c r="A58" s="34" t="s">
        <v>57</v>
      </c>
      <c r="B58" s="32"/>
      <c r="C58" s="35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14" ht="35.1" customHeight="1" x14ac:dyDescent="0.25">
      <c r="A59" s="34" t="s">
        <v>34</v>
      </c>
      <c r="B59" s="32"/>
      <c r="C59" s="35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14" ht="35.1" customHeight="1" x14ac:dyDescent="0.25">
      <c r="A60" s="34" t="s">
        <v>58</v>
      </c>
      <c r="B60" s="32"/>
      <c r="C60" s="35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35.1" customHeight="1" x14ac:dyDescent="0.25">
      <c r="A61" s="31" t="s">
        <v>59</v>
      </c>
      <c r="B61" s="43">
        <f>SUM(B62:B65)</f>
        <v>5150002</v>
      </c>
      <c r="C61" s="43">
        <f>SUM(C62:C65)</f>
        <v>0</v>
      </c>
      <c r="D61" s="43">
        <f t="shared" ref="D61:N61" si="5">SUM(D62:D65)</f>
        <v>0</v>
      </c>
      <c r="E61" s="43">
        <f t="shared" si="5"/>
        <v>0</v>
      </c>
      <c r="F61" s="43">
        <f t="shared" si="5"/>
        <v>0</v>
      </c>
      <c r="G61" s="43">
        <f t="shared" si="5"/>
        <v>0</v>
      </c>
      <c r="H61" s="43">
        <f t="shared" si="5"/>
        <v>1155995.1000000001</v>
      </c>
      <c r="I61" s="43">
        <f t="shared" si="5"/>
        <v>0</v>
      </c>
      <c r="J61" s="43">
        <f t="shared" si="5"/>
        <v>3362734.72</v>
      </c>
      <c r="K61" s="43">
        <f t="shared" si="5"/>
        <v>68552.570000000007</v>
      </c>
      <c r="L61" s="43">
        <f t="shared" si="5"/>
        <v>6721844.7300000004</v>
      </c>
      <c r="M61" s="43">
        <f t="shared" si="5"/>
        <v>0</v>
      </c>
      <c r="N61" s="43">
        <f t="shared" si="5"/>
        <v>0</v>
      </c>
    </row>
    <row r="62" spans="1:14" ht="35.1" customHeight="1" x14ac:dyDescent="0.25">
      <c r="A62" s="34" t="s">
        <v>60</v>
      </c>
      <c r="B62" s="32">
        <v>5150002</v>
      </c>
      <c r="C62" s="35"/>
      <c r="D62" s="32"/>
      <c r="E62" s="32"/>
      <c r="F62" s="32"/>
      <c r="G62" s="32"/>
      <c r="H62" s="32">
        <v>1155995.1000000001</v>
      </c>
      <c r="I62" s="32"/>
      <c r="J62" s="32">
        <v>3362734.72</v>
      </c>
      <c r="K62" s="32">
        <v>68552.570000000007</v>
      </c>
      <c r="L62" s="32">
        <v>6721844.7300000004</v>
      </c>
      <c r="M62" s="32"/>
      <c r="N62" s="32"/>
    </row>
    <row r="63" spans="1:14" ht="35.1" customHeight="1" x14ac:dyDescent="0.25">
      <c r="A63" s="34" t="s">
        <v>61</v>
      </c>
      <c r="B63" s="32"/>
      <c r="C63" s="35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</row>
    <row r="64" spans="1:14" ht="35.1" customHeight="1" x14ac:dyDescent="0.25">
      <c r="A64" s="34" t="s">
        <v>62</v>
      </c>
      <c r="B64" s="32"/>
      <c r="C64" s="35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</row>
    <row r="65" spans="1:14" ht="35.1" customHeight="1" x14ac:dyDescent="0.25">
      <c r="A65" s="34" t="s">
        <v>63</v>
      </c>
      <c r="B65" s="32"/>
      <c r="C65" s="35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</row>
    <row r="66" spans="1:14" ht="35.1" customHeight="1" x14ac:dyDescent="0.25">
      <c r="A66" s="31" t="s">
        <v>64</v>
      </c>
      <c r="B66" s="32"/>
      <c r="C66" s="33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4" ht="35.1" customHeight="1" x14ac:dyDescent="0.25">
      <c r="A67" s="34" t="s">
        <v>65</v>
      </c>
      <c r="B67" s="32"/>
      <c r="C67" s="35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ht="35.1" customHeight="1" x14ac:dyDescent="0.25">
      <c r="A68" s="34" t="s">
        <v>66</v>
      </c>
      <c r="B68" s="32"/>
      <c r="C68" s="35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</row>
    <row r="69" spans="1:14" ht="35.1" customHeight="1" x14ac:dyDescent="0.25">
      <c r="A69" s="31" t="s">
        <v>67</v>
      </c>
      <c r="B69" s="32"/>
      <c r="C69" s="33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</row>
    <row r="70" spans="1:14" ht="35.1" customHeight="1" x14ac:dyDescent="0.25">
      <c r="A70" s="34" t="s">
        <v>68</v>
      </c>
      <c r="B70" s="32"/>
      <c r="C70" s="35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35.1" customHeight="1" x14ac:dyDescent="0.25">
      <c r="A71" s="34" t="s">
        <v>69</v>
      </c>
      <c r="B71" s="32"/>
      <c r="C71" s="35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</row>
    <row r="72" spans="1:14" ht="35.1" customHeight="1" x14ac:dyDescent="0.25">
      <c r="A72" s="34" t="s">
        <v>70</v>
      </c>
      <c r="B72" s="32"/>
      <c r="C72" s="35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ht="35.1" customHeight="1" x14ac:dyDescent="0.25">
      <c r="A73" s="36" t="s">
        <v>35</v>
      </c>
      <c r="B73" s="37">
        <f>SUM(B9+B15+B25+B35+B43+B51+B61)</f>
        <v>148935800</v>
      </c>
      <c r="C73" s="37">
        <f>SUM(C9+C15+C25+C35+C43+C51+C61)</f>
        <v>6233162.8100000005</v>
      </c>
      <c r="D73" s="37">
        <f t="shared" ref="D73:N73" si="6">SUM(D9+D15+D25+D35+D43+D51+D61)</f>
        <v>8316755.4199999999</v>
      </c>
      <c r="E73" s="37">
        <f t="shared" si="6"/>
        <v>9153368.0800000001</v>
      </c>
      <c r="F73" s="37">
        <f t="shared" si="6"/>
        <v>9799058.9900000021</v>
      </c>
      <c r="G73" s="37">
        <f t="shared" si="6"/>
        <v>9827178.1899999995</v>
      </c>
      <c r="H73" s="37">
        <f t="shared" si="6"/>
        <v>9945342.5199999996</v>
      </c>
      <c r="I73" s="37">
        <f t="shared" si="6"/>
        <v>10594049.700000001</v>
      </c>
      <c r="J73" s="37">
        <f t="shared" si="6"/>
        <v>16841662.559999999</v>
      </c>
      <c r="K73" s="37">
        <f t="shared" si="6"/>
        <v>9935953.5</v>
      </c>
      <c r="L73" s="37">
        <f t="shared" si="6"/>
        <v>15754032.290000001</v>
      </c>
      <c r="M73" s="37">
        <f t="shared" si="6"/>
        <v>0</v>
      </c>
      <c r="N73" s="37">
        <f t="shared" si="6"/>
        <v>0</v>
      </c>
    </row>
    <row r="74" spans="1:14" ht="35.1" customHeight="1" x14ac:dyDescent="0.25">
      <c r="A74" s="38"/>
      <c r="B74" s="32"/>
      <c r="C74" s="35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  <row r="75" spans="1:14" ht="35.1" customHeight="1" x14ac:dyDescent="0.25">
      <c r="A75" s="31" t="s">
        <v>71</v>
      </c>
      <c r="B75" s="33">
        <f>SUM(B76+B79+B82)</f>
        <v>0</v>
      </c>
      <c r="C75" s="33">
        <f t="shared" ref="C75:N75" si="7">SUM(C76+C79+C82)</f>
        <v>0</v>
      </c>
      <c r="D75" s="33"/>
      <c r="E75" s="33"/>
      <c r="F75" s="33">
        <f t="shared" si="7"/>
        <v>0</v>
      </c>
      <c r="G75" s="33">
        <f t="shared" si="7"/>
        <v>0</v>
      </c>
      <c r="H75" s="33">
        <f t="shared" si="7"/>
        <v>0</v>
      </c>
      <c r="I75" s="33">
        <f t="shared" si="7"/>
        <v>0</v>
      </c>
      <c r="J75" s="33">
        <f t="shared" si="7"/>
        <v>0</v>
      </c>
      <c r="K75" s="33">
        <f t="shared" si="7"/>
        <v>0</v>
      </c>
      <c r="L75" s="33">
        <f t="shared" si="7"/>
        <v>0</v>
      </c>
      <c r="M75" s="33">
        <f t="shared" si="7"/>
        <v>0</v>
      </c>
      <c r="N75" s="33">
        <f t="shared" si="7"/>
        <v>0</v>
      </c>
    </row>
    <row r="76" spans="1:14" ht="35.1" customHeight="1" x14ac:dyDescent="0.25">
      <c r="A76" s="31" t="s">
        <v>72</v>
      </c>
      <c r="B76" s="32"/>
      <c r="C76" s="33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1:14" ht="35.1" customHeight="1" x14ac:dyDescent="0.25">
      <c r="A77" s="34" t="s">
        <v>73</v>
      </c>
      <c r="B77" s="32"/>
      <c r="C77" s="35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1:14" ht="35.1" customHeight="1" x14ac:dyDescent="0.25">
      <c r="A78" s="34" t="s">
        <v>74</v>
      </c>
      <c r="B78" s="32"/>
      <c r="C78" s="35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ht="35.1" customHeight="1" x14ac:dyDescent="0.25">
      <c r="A79" s="31" t="s">
        <v>75</v>
      </c>
      <c r="B79" s="32">
        <f>SUM(B80:B81)</f>
        <v>0</v>
      </c>
      <c r="C79" s="32">
        <f t="shared" ref="C79:D79" si="8">SUM(C80:C81)</f>
        <v>0</v>
      </c>
      <c r="D79" s="32">
        <f t="shared" si="8"/>
        <v>0</v>
      </c>
      <c r="E79" s="32">
        <f t="shared" ref="E79:N79" si="9">SUM(E80:E81)</f>
        <v>7618754.4000000004</v>
      </c>
      <c r="F79" s="32">
        <f t="shared" si="9"/>
        <v>0</v>
      </c>
      <c r="G79" s="32">
        <f t="shared" si="9"/>
        <v>0</v>
      </c>
      <c r="H79" s="32">
        <f t="shared" si="9"/>
        <v>0</v>
      </c>
      <c r="I79" s="32">
        <f t="shared" si="9"/>
        <v>0</v>
      </c>
      <c r="J79" s="32">
        <f t="shared" si="9"/>
        <v>0</v>
      </c>
      <c r="K79" s="32">
        <f t="shared" si="9"/>
        <v>0</v>
      </c>
      <c r="L79" s="32">
        <f t="shared" si="9"/>
        <v>0</v>
      </c>
      <c r="M79" s="32">
        <f t="shared" si="9"/>
        <v>0</v>
      </c>
      <c r="N79" s="32">
        <f t="shared" si="9"/>
        <v>0</v>
      </c>
    </row>
    <row r="80" spans="1:14" ht="35.1" customHeight="1" x14ac:dyDescent="0.25">
      <c r="A80" s="34" t="s">
        <v>76</v>
      </c>
      <c r="B80" s="32"/>
      <c r="C80" s="35"/>
      <c r="D80" s="32"/>
      <c r="E80" s="32">
        <v>7618754.4000000004</v>
      </c>
      <c r="F80" s="32"/>
      <c r="G80" s="32"/>
      <c r="H80" s="32"/>
      <c r="I80" s="32"/>
      <c r="J80" s="32"/>
      <c r="K80" s="32"/>
      <c r="L80" s="32"/>
      <c r="M80" s="32"/>
      <c r="N80" s="32"/>
    </row>
    <row r="81" spans="1:14" ht="35.1" customHeight="1" x14ac:dyDescent="0.25">
      <c r="A81" s="34" t="s">
        <v>77</v>
      </c>
      <c r="B81" s="32"/>
      <c r="C81" s="35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</row>
    <row r="82" spans="1:14" ht="35.1" customHeight="1" x14ac:dyDescent="0.25">
      <c r="A82" s="31" t="s">
        <v>78</v>
      </c>
      <c r="B82" s="32"/>
      <c r="C82" s="33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ht="35.1" customHeight="1" x14ac:dyDescent="0.25">
      <c r="A83" s="34" t="s">
        <v>79</v>
      </c>
      <c r="B83" s="32"/>
      <c r="C83" s="35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ht="35.1" customHeight="1" x14ac:dyDescent="0.25">
      <c r="A84" s="28" t="s">
        <v>80</v>
      </c>
      <c r="B84" s="39">
        <f>SUM(B76+B79+B82)</f>
        <v>0</v>
      </c>
      <c r="C84" s="39">
        <f t="shared" ref="C84:N84" si="10">SUM(C76+C79+C82)</f>
        <v>0</v>
      </c>
      <c r="D84" s="39">
        <f t="shared" si="10"/>
        <v>0</v>
      </c>
      <c r="E84" s="39">
        <f t="shared" si="10"/>
        <v>7618754.4000000004</v>
      </c>
      <c r="F84" s="39">
        <f t="shared" si="10"/>
        <v>0</v>
      </c>
      <c r="G84" s="39">
        <f t="shared" si="10"/>
        <v>0</v>
      </c>
      <c r="H84" s="39">
        <f t="shared" si="10"/>
        <v>0</v>
      </c>
      <c r="I84" s="39">
        <f t="shared" si="10"/>
        <v>0</v>
      </c>
      <c r="J84" s="39">
        <f t="shared" si="10"/>
        <v>0</v>
      </c>
      <c r="K84" s="39">
        <f t="shared" si="10"/>
        <v>0</v>
      </c>
      <c r="L84" s="39">
        <f t="shared" si="10"/>
        <v>0</v>
      </c>
      <c r="M84" s="39">
        <f t="shared" si="10"/>
        <v>0</v>
      </c>
      <c r="N84" s="39">
        <f t="shared" si="10"/>
        <v>0</v>
      </c>
    </row>
    <row r="85" spans="1:14" ht="35.1" customHeigh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</row>
    <row r="86" spans="1:14" ht="35.1" customHeight="1" x14ac:dyDescent="0.25">
      <c r="A86" s="41" t="s">
        <v>81</v>
      </c>
      <c r="B86" s="42">
        <f>SUM(B73+B84)</f>
        <v>148935800</v>
      </c>
      <c r="C86" s="42">
        <f t="shared" ref="C86:N86" si="11">SUM(C73+C84)</f>
        <v>6233162.8100000005</v>
      </c>
      <c r="D86" s="42">
        <f t="shared" si="11"/>
        <v>8316755.4199999999</v>
      </c>
      <c r="E86" s="42">
        <f t="shared" si="11"/>
        <v>16772122.48</v>
      </c>
      <c r="F86" s="42">
        <f t="shared" si="11"/>
        <v>9799058.9900000021</v>
      </c>
      <c r="G86" s="42">
        <f t="shared" si="11"/>
        <v>9827178.1899999995</v>
      </c>
      <c r="H86" s="42">
        <f t="shared" si="11"/>
        <v>9945342.5199999996</v>
      </c>
      <c r="I86" s="42">
        <f t="shared" si="11"/>
        <v>10594049.700000001</v>
      </c>
      <c r="J86" s="42">
        <f t="shared" si="11"/>
        <v>16841662.559999999</v>
      </c>
      <c r="K86" s="42">
        <f t="shared" si="11"/>
        <v>9935953.5</v>
      </c>
      <c r="L86" s="42">
        <f t="shared" si="11"/>
        <v>15754032.290000001</v>
      </c>
      <c r="M86" s="42">
        <f t="shared" si="11"/>
        <v>0</v>
      </c>
      <c r="N86" s="42">
        <f t="shared" si="11"/>
        <v>0</v>
      </c>
    </row>
    <row r="87" spans="1:14" ht="35.1" customHeight="1" x14ac:dyDescent="0.25">
      <c r="A87" t="s">
        <v>113</v>
      </c>
    </row>
    <row r="88" spans="1:14" ht="35.1" customHeight="1" x14ac:dyDescent="0.25">
      <c r="A88" s="45" t="s">
        <v>112</v>
      </c>
      <c r="B88" s="45"/>
    </row>
    <row r="89" spans="1:14" ht="35.1" customHeight="1" x14ac:dyDescent="0.25">
      <c r="A89" s="45" t="s">
        <v>114</v>
      </c>
      <c r="B89" s="45"/>
    </row>
  </sheetData>
  <mergeCells count="7">
    <mergeCell ref="A88:B88"/>
    <mergeCell ref="A89:B89"/>
    <mergeCell ref="A1:N1"/>
    <mergeCell ref="A2:N2"/>
    <mergeCell ref="A3:N3"/>
    <mergeCell ref="A4:N4"/>
    <mergeCell ref="A5:N5"/>
  </mergeCells>
  <pageMargins left="0.70866141732283472" right="0.47244094488188981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 de Windows</cp:lastModifiedBy>
  <cp:lastPrinted>2018-08-10T15:02:48Z</cp:lastPrinted>
  <dcterms:created xsi:type="dcterms:W3CDTF">2018-04-17T18:57:16Z</dcterms:created>
  <dcterms:modified xsi:type="dcterms:W3CDTF">2018-11-07T12:59:31Z</dcterms:modified>
</cp:coreProperties>
</file>