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cuments\2023\Octubre\Presupuesto\"/>
    </mc:Choice>
  </mc:AlternateContent>
  <bookViews>
    <workbookView xWindow="0" yWindow="0" windowWidth="15360" windowHeight="7695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54" i="1"/>
  <c r="D28" i="1"/>
  <c r="D18" i="1"/>
  <c r="D12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C18" i="2" l="1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D26" i="3"/>
  <c r="D28" i="3"/>
  <c r="P28" i="3" s="1"/>
  <c r="D29" i="3"/>
  <c r="D30" i="3"/>
  <c r="P30" i="3" s="1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9" i="3" l="1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<sst xmlns="http://schemas.openxmlformats.org/spreadsheetml/2006/main" count="287" uniqueCount="110">
  <si>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</si>
  <si>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</si>
  <si>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</si>
  <si>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</si>
  <si>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</si>
  <si>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</si>
  <si>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</si>
  <si>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</si>
  <si>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</si>
  <si>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</si>
  <si>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</si>
  <si>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</si>
  <si>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</si>
  <si>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</si>
  <si>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</si>
  <si>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</si>
  <si>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</si>
  <si>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</si>
  <si>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</si>
  <si>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</si>
  <si>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</si>
  <si>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</si>
  <si>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</si>
  <si>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</si>
  <si>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</si>
  <si>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</si>
  <si>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</si>
  <si>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</si>
  <si>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</si>
  <si>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</si>
  <si>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</si>
  <si>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</si>
  <si>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</si>
  <si>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</si>
  <si>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</si>
  <si>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</si>
  <si>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</si>
  <si>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</si>
  <si>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</si>
  <si>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</si>
  <si>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</si>
  <si>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</si>
  <si>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</si>
  <si>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</si>
  <si>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</si>
  <si>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</si>
  <si>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</si>
  <si>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</si>
  <si>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</si>
  <si>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</si>
  <si>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</si>
  <si>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</si>
  <si>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</si>
  <si>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</si>
  <si>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</si>
  <si>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</si>
  <si>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</si>
  <si>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</si>
  <si>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</si>
  <si>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</si>
  <si>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</si>
  <si>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</si>
  <si>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</si>
  <si>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</si>
  <si>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</si>
  <si>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</si>
  <si>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</si>
  <si>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</si>
  <si>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</si>
  <si>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</si>
  <si>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</si>
  <si>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</si>
  <si>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</si>
  <si>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</si>
  <si>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</si>
  <si>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</si>
  <si>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</si>
  <si>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</si>
  <si>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</si>
  <si>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</si>
  <si>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</si>
  <si>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</si>
  <si>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</si>
  <si>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</si>
  <si>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</si>
  <si>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</si>
  <si>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</si>
  <si>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</si>
  <si>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</si>
  <si>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</si>
  <si>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</si>
  <si>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</si>
  <si>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</si>
  <si>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</si>
  <si>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</si>
  <si>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</si>
  <si>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</si>
  <si>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</si>
  <si>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</si>
  <si>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</si>
  <si>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</si>
  <si>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</si>
  <si>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</si>
  <si>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</si>
  <si>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</si>
  <si>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</si>
  <si>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</si>
  <si>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Xs</t>
  </si>
  <si>
    <t>Fecha de registro hasta el 31 de Octubre 2023</t>
  </si>
  <si>
    <t>Fecha de Imputación hasta el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</si>
</sst>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C1" workbookViewId="0">
      <selection activeCell="F83" sqref="F83"/>
    </sheetView>
  </sheetViews>
  <sheetFormatPr baseColWidth="10" defaultColWidth="11.42578125" defaultRowHeight="15" x14ac:dyDescent="0.25"/>
  <cols>
    <col min="2" max="2" width="105.7109375" customWidth="1"/>
    <col min="3" max="3" width="17.5703125" customWidth="1"/>
    <col min="4" max="4" width="16.7109375" customWidth="1"/>
  </cols>
  <sheetData>
    <row r="3" spans="1:15" ht="28.5" customHeight="1" x14ac:dyDescent="0.25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25">
      <c r="B10" s="36"/>
      <c r="C10" s="38"/>
      <c r="D10" s="38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268898993</v>
      </c>
      <c r="D12" s="4">
        <f>SUM(D13:D17)</f>
        <v>8120000</v>
      </c>
      <c r="E12" s="7"/>
    </row>
    <row r="13" spans="1:15" x14ac:dyDescent="0.25">
      <c r="B13" s="5" t="s">
        <v>2</v>
      </c>
      <c r="C13" s="4">
        <f>'P2 Presupuesto Aprobado-Ejec '!B13</f>
        <v>218724648</v>
      </c>
      <c r="D13" s="4">
        <f>'P2 Presupuesto Aprobado-Ejec '!C13</f>
        <v>7961028</v>
      </c>
      <c r="E13" s="7"/>
    </row>
    <row r="14" spans="1:15" x14ac:dyDescent="0.25">
      <c r="B14" s="5" t="s">
        <v>3</v>
      </c>
      <c r="C14" s="4">
        <f>'P2 Presupuesto Aprobado-Ejec '!B14</f>
        <v>23251985</v>
      </c>
      <c r="D14" s="4">
        <f>'P2 Presupuesto Aprobado-Ejec '!C14</f>
        <v>-2228923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26922360</v>
      </c>
      <c r="D17" s="4">
        <f>'P2 Presupuesto Aprobado-Ejec '!C17</f>
        <v>2387895</v>
      </c>
      <c r="E17" s="7"/>
    </row>
    <row r="18" spans="2:5" x14ac:dyDescent="0.25">
      <c r="B18" s="3" t="s">
        <v>7</v>
      </c>
      <c r="C18" s="4">
        <f>'P2 Presupuesto Aprobado-Ejec '!B18</f>
        <v>46480388</v>
      </c>
      <c r="D18" s="4">
        <f>SUM(D19:D27)</f>
        <v>-66986</v>
      </c>
      <c r="E18" s="7"/>
    </row>
    <row r="19" spans="2:5" x14ac:dyDescent="0.25">
      <c r="B19" s="5" t="s">
        <v>8</v>
      </c>
      <c r="C19" s="4">
        <f>'P2 Presupuesto Aprobado-Ejec '!B19</f>
        <v>7454640</v>
      </c>
      <c r="D19" s="4">
        <f>'P2 Presupuesto Aprobado-Ejec '!C19</f>
        <v>-687279</v>
      </c>
      <c r="E19" s="7"/>
    </row>
    <row r="20" spans="2:5" x14ac:dyDescent="0.25">
      <c r="B20" s="5" t="s">
        <v>9</v>
      </c>
      <c r="C20" s="4">
        <f>'P2 Presupuesto Aprobado-Ejec '!B20</f>
        <v>2100000</v>
      </c>
      <c r="D20" s="4">
        <f>'P2 Presupuesto Aprobado-Ejec '!C20</f>
        <v>15000</v>
      </c>
      <c r="E20" s="7"/>
    </row>
    <row r="21" spans="2:5" x14ac:dyDescent="0.25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400000</v>
      </c>
      <c r="D22" s="4">
        <f>'P2 Presupuesto Aprobado-Ejec '!C22</f>
        <v>50000</v>
      </c>
      <c r="E22" s="7"/>
    </row>
    <row r="23" spans="2:5" x14ac:dyDescent="0.25">
      <c r="B23" s="5" t="s">
        <v>12</v>
      </c>
      <c r="C23" s="4">
        <f>'P2 Presupuesto Aprobado-Ejec '!B23</f>
        <v>14958132</v>
      </c>
      <c r="D23" s="4">
        <f>'P2 Presupuesto Aprobado-Ejec '!C23</f>
        <v>-1283187</v>
      </c>
    </row>
    <row r="24" spans="2:5" x14ac:dyDescent="0.25">
      <c r="B24" s="5" t="s">
        <v>13</v>
      </c>
      <c r="C24" s="4">
        <f>'P2 Presupuesto Aprobado-Ejec '!B24</f>
        <v>3691992</v>
      </c>
      <c r="D24" s="4">
        <f>'P2 Presupuesto Aprobado-Ejec '!C24</f>
        <v>-212721</v>
      </c>
    </row>
    <row r="25" spans="2:5" x14ac:dyDescent="0.25">
      <c r="B25" s="5" t="s">
        <v>14</v>
      </c>
      <c r="C25" s="4">
        <f>'P2 Presupuesto Aprobado-Ejec '!B25</f>
        <v>3000000</v>
      </c>
      <c r="D25" s="4">
        <f>'P2 Presupuesto Aprobado-Ejec '!C25</f>
        <v>381325.23</v>
      </c>
    </row>
    <row r="26" spans="2:5" x14ac:dyDescent="0.25">
      <c r="B26" s="5" t="s">
        <v>15</v>
      </c>
      <c r="C26" s="4">
        <f>'P2 Presupuesto Aprobado-Ejec '!B26</f>
        <v>7870000</v>
      </c>
      <c r="D26" s="4">
        <f>'P2 Presupuesto Aprobado-Ejec '!C26</f>
        <v>-1148657.23</v>
      </c>
    </row>
    <row r="27" spans="2:5" x14ac:dyDescent="0.25">
      <c r="B27" s="5" t="s">
        <v>16</v>
      </c>
      <c r="C27" s="4">
        <f>'P2 Presupuesto Aprobado-Ejec '!B27</f>
        <v>5205624</v>
      </c>
      <c r="D27" s="4">
        <f>'P2 Presupuesto Aprobado-Ejec '!C27</f>
        <v>2818533</v>
      </c>
    </row>
    <row r="28" spans="2:5" x14ac:dyDescent="0.25">
      <c r="B28" s="3" t="s">
        <v>17</v>
      </c>
      <c r="C28" s="4">
        <f>'P2 Presupuesto Aprobado-Ejec '!B28</f>
        <v>64662166</v>
      </c>
      <c r="D28" s="4">
        <f>SUM(D29:D37)</f>
        <v>-4881900</v>
      </c>
    </row>
    <row r="29" spans="2:5" x14ac:dyDescent="0.25">
      <c r="B29" s="5" t="s">
        <v>18</v>
      </c>
      <c r="C29" s="4">
        <f>'P2 Presupuesto Aprobado-Ejec '!B29</f>
        <v>10535500</v>
      </c>
      <c r="D29" s="4">
        <f>'P2 Presupuesto Aprobado-Ejec '!C29</f>
        <v>-3558750</v>
      </c>
    </row>
    <row r="30" spans="2:5" x14ac:dyDescent="0.25">
      <c r="B30" s="5" t="s">
        <v>19</v>
      </c>
      <c r="C30" s="4">
        <f>'P2 Presupuesto Aprobado-Ejec '!B30</f>
        <v>1425000</v>
      </c>
      <c r="D30" s="4">
        <f>'P2 Presupuesto Aprobado-Ejec '!C30</f>
        <v>49750</v>
      </c>
    </row>
    <row r="31" spans="2:5" x14ac:dyDescent="0.25">
      <c r="B31" s="5" t="s">
        <v>20</v>
      </c>
      <c r="C31" s="4">
        <f>'P2 Presupuesto Aprobado-Ejec '!B31</f>
        <v>2115000</v>
      </c>
      <c r="D31" s="4">
        <f>'P2 Presupuesto Aprobado-Ejec '!C31</f>
        <v>-950000</v>
      </c>
    </row>
    <row r="32" spans="2:5" x14ac:dyDescent="0.25">
      <c r="B32" s="5" t="s">
        <v>21</v>
      </c>
      <c r="C32" s="4">
        <f>'P2 Presupuesto Aprobado-Ejec '!B32</f>
        <v>50000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7440000</v>
      </c>
      <c r="D33" s="4">
        <f>'P2 Presupuesto Aprobado-Ejec '!C33</f>
        <v>-4808300</v>
      </c>
    </row>
    <row r="34" spans="2:4" x14ac:dyDescent="0.25">
      <c r="B34" s="5" t="s">
        <v>23</v>
      </c>
      <c r="C34" s="4">
        <f>'P2 Presupuesto Aprobado-Ejec '!B34</f>
        <v>7005000</v>
      </c>
      <c r="D34" s="4">
        <f>'P2 Presupuesto Aprobado-Ejec '!C34</f>
        <v>-407339</v>
      </c>
    </row>
    <row r="35" spans="2:4" x14ac:dyDescent="0.25">
      <c r="B35" s="5" t="s">
        <v>24</v>
      </c>
      <c r="C35" s="4">
        <f>'P2 Presupuesto Aprobado-Ejec '!B35</f>
        <v>31061666</v>
      </c>
      <c r="D35" s="4">
        <f>'P2 Presupuesto Aprobado-Ejec '!C35</f>
        <v>-2199987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5030000</v>
      </c>
      <c r="D37" s="4">
        <f>'P2 Presupuesto Aprobado-Ejec '!C37</f>
        <v>6992726</v>
      </c>
    </row>
    <row r="38" spans="2:4" x14ac:dyDescent="0.25">
      <c r="B38" s="3" t="s">
        <v>27</v>
      </c>
      <c r="C38" s="4">
        <f>'P2 Presupuesto Aprobado-Ejec '!B38</f>
        <v>0</v>
      </c>
      <c r="D38" s="4"/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/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1494239</v>
      </c>
      <c r="D54" s="4">
        <f>SUM(D55:D63)</f>
        <v>1328886</v>
      </c>
    </row>
    <row r="55" spans="2:4" x14ac:dyDescent="0.25">
      <c r="B55" s="5" t="s">
        <v>44</v>
      </c>
      <c r="C55" s="4">
        <f>'P2 Presupuesto Aprobado-Ejec '!B55</f>
        <v>394239</v>
      </c>
      <c r="D55" s="4">
        <f>'P2 Presupuesto Aprobado-Ejec '!C55</f>
        <v>1551693</v>
      </c>
    </row>
    <row r="56" spans="2:4" x14ac:dyDescent="0.25">
      <c r="B56" s="5" t="s">
        <v>45</v>
      </c>
      <c r="C56" s="4">
        <f>'P2 Presupuesto Aprobado-Ejec '!B56</f>
        <v>0</v>
      </c>
      <c r="D56" s="4">
        <f>'P2 Presupuesto Aprobado-Ejec '!C56</f>
        <v>100300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25">
      <c r="B59" s="5" t="s">
        <v>48</v>
      </c>
      <c r="C59" s="4">
        <f>'P2 Presupuesto Aprobado-Ejec '!B59</f>
        <v>1100000</v>
      </c>
      <c r="D59" s="4">
        <f>'P2 Presupuesto Aprobado-Ejec '!C59</f>
        <v>-323107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25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25">
      <c r="B64" s="3" t="s">
        <v>53</v>
      </c>
      <c r="C64" s="4">
        <f>'P2 Presupuesto Aprobado-Ejec '!B64</f>
        <v>0</v>
      </c>
      <c r="D64" s="4"/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/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/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/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/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/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29">
        <f>SUM(C12,C18,C28,C38,C47,C54,C64,C69,C72,C77,C80,C83,)</f>
        <v>381535786</v>
      </c>
      <c r="D85" s="29">
        <f>SUM(D12,D18,D28,D54)</f>
        <v>4500000</v>
      </c>
    </row>
    <row r="90" spans="2:4" ht="15.75" thickBot="1" x14ac:dyDescent="0.3"/>
    <row r="91" spans="2:4" ht="26.45" customHeight="1" thickBot="1" x14ac:dyDescent="0.3">
      <c r="B91" s="21" t="s">
        <v>95</v>
      </c>
    </row>
    <row r="92" spans="2:4" ht="33.75" customHeight="1" thickBot="1" x14ac:dyDescent="0.3">
      <c r="B92" s="19" t="s">
        <v>96</v>
      </c>
      <c r="C92" s="27" t="s">
        <v>101</v>
      </c>
    </row>
    <row r="93" spans="2:4" ht="45.75" thickBot="1" x14ac:dyDescent="0.3">
      <c r="B93" s="20" t="s">
        <v>97</v>
      </c>
      <c r="C93" s="28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zoomScaleNormal="100" workbookViewId="0">
      <pane xSplit="2" ySplit="11" topLeftCell="C269" activePane="bottomRight" state="frozen"/>
      <selection pane="topRight" activeCell="C1" sqref="C1"/>
      <selection pane="bottomLeft" activeCell="A12" sqref="A12"/>
      <selection pane="bottomRight" activeCell="B92" sqref="B92"/>
    </sheetView>
  </sheetViews>
  <sheetFormatPr baseColWidth="10" defaultColWidth="11.42578125" defaultRowHeight="15" x14ac:dyDescent="0.25"/>
  <cols>
    <col min="1" max="1" width="55" customWidth="1"/>
    <col min="2" max="2" width="19.85546875" customWidth="1"/>
    <col min="3" max="3" width="16.7109375" customWidth="1"/>
    <col min="4" max="4" width="13.28515625" customWidth="1"/>
    <col min="5" max="5" width="13.5703125" customWidth="1"/>
    <col min="6" max="7" width="13.28515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25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75" x14ac:dyDescent="0.25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25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25">
      <c r="A12" s="3" t="s">
        <v>1</v>
      </c>
      <c r="B12" s="23">
        <f>SUM(B13,B14,B15,B16,B17)</f>
        <v>268898993</v>
      </c>
      <c r="C12" s="23">
        <f t="shared" ref="C12:O12" si="0">SUM(C13,C14,C15,C16,C17)</f>
        <v>8120000</v>
      </c>
      <c r="D12" s="23">
        <f t="shared" si="0"/>
        <v>17099460.490000002</v>
      </c>
      <c r="E12" s="23">
        <f t="shared" si="0"/>
        <v>17271498.140000001</v>
      </c>
      <c r="F12" s="23">
        <f t="shared" si="0"/>
        <v>20459608.460000001</v>
      </c>
      <c r="G12" s="23">
        <f t="shared" si="0"/>
        <v>17237491.18</v>
      </c>
      <c r="H12" s="23">
        <f t="shared" si="0"/>
        <v>17607794.920000002</v>
      </c>
      <c r="I12" s="23">
        <f t="shared" si="0"/>
        <v>29493462.390000001</v>
      </c>
      <c r="J12" s="23">
        <f t="shared" si="0"/>
        <v>20213667.629999999</v>
      </c>
      <c r="K12" s="23">
        <f t="shared" si="0"/>
        <v>18721505.100000001</v>
      </c>
      <c r="L12" s="23">
        <f t="shared" si="0"/>
        <v>20997389.709999997</v>
      </c>
      <c r="M12" s="23">
        <f t="shared" si="0"/>
        <v>21677474.140000001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200779352.16000003</v>
      </c>
    </row>
    <row r="13" spans="1:17" x14ac:dyDescent="0.25">
      <c r="A13" s="5" t="s">
        <v>2</v>
      </c>
      <c r="B13" s="24">
        <v>218724648</v>
      </c>
      <c r="C13" s="24">
        <v>7961028</v>
      </c>
      <c r="D13" s="25">
        <v>14618544.49</v>
      </c>
      <c r="E13" s="24">
        <v>14773044.49</v>
      </c>
      <c r="F13" s="24">
        <v>17979122.219999999</v>
      </c>
      <c r="G13" s="24">
        <v>14749794.49</v>
      </c>
      <c r="H13" s="24">
        <v>15118390.470000001</v>
      </c>
      <c r="I13" s="24">
        <v>14763170.27</v>
      </c>
      <c r="J13" s="24">
        <v>17616926.399999999</v>
      </c>
      <c r="K13" s="24">
        <v>16049912.4</v>
      </c>
      <c r="L13" s="24">
        <v>18335400.809999999</v>
      </c>
      <c r="M13" s="24">
        <v>19002310.030000001</v>
      </c>
      <c r="N13" s="24"/>
      <c r="O13" s="24"/>
      <c r="P13" s="22">
        <f t="shared" si="1"/>
        <v>163006616.07000002</v>
      </c>
    </row>
    <row r="14" spans="1:17" x14ac:dyDescent="0.25">
      <c r="A14" s="5" t="s">
        <v>3</v>
      </c>
      <c r="B14" s="24">
        <v>23251985</v>
      </c>
      <c r="C14" s="24">
        <v>-2228923</v>
      </c>
      <c r="D14" s="24">
        <v>241000</v>
      </c>
      <c r="E14" s="26">
        <v>235000</v>
      </c>
      <c r="F14" s="24">
        <v>220000</v>
      </c>
      <c r="G14" s="24">
        <v>220000</v>
      </c>
      <c r="H14" s="24">
        <v>220000</v>
      </c>
      <c r="I14" s="24">
        <v>12460540.539999999</v>
      </c>
      <c r="J14" s="24">
        <v>290000</v>
      </c>
      <c r="K14" s="24">
        <v>290000</v>
      </c>
      <c r="L14" s="24">
        <v>290000</v>
      </c>
      <c r="M14" s="24">
        <v>290000</v>
      </c>
      <c r="N14" s="24"/>
      <c r="O14" s="24"/>
      <c r="P14" s="22">
        <f t="shared" si="1"/>
        <v>14756540.539999999</v>
      </c>
    </row>
    <row r="15" spans="1:17" x14ac:dyDescent="0.25">
      <c r="A15" s="5" t="s">
        <v>4</v>
      </c>
      <c r="B15" s="24">
        <v>0</v>
      </c>
      <c r="C15" s="24"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25">
      <c r="A16" s="5" t="s">
        <v>5</v>
      </c>
      <c r="B16" s="24">
        <v>0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25">
      <c r="A17" s="5" t="s">
        <v>6</v>
      </c>
      <c r="B17" s="24">
        <v>26922360</v>
      </c>
      <c r="C17" s="24">
        <v>2387895</v>
      </c>
      <c r="D17" s="24">
        <v>2239916</v>
      </c>
      <c r="E17" s="24">
        <v>2263453.65</v>
      </c>
      <c r="F17" s="24">
        <v>2260486.2400000002</v>
      </c>
      <c r="G17" s="24">
        <v>2267696.69</v>
      </c>
      <c r="H17" s="24">
        <v>2269404.4500000002</v>
      </c>
      <c r="I17" s="24">
        <v>2269751.58</v>
      </c>
      <c r="J17" s="24">
        <v>2306741.23</v>
      </c>
      <c r="K17" s="24">
        <v>2381592.7000000002</v>
      </c>
      <c r="L17" s="24">
        <v>2371988.9</v>
      </c>
      <c r="M17" s="24">
        <v>2385164.11</v>
      </c>
      <c r="N17" s="24"/>
      <c r="O17" s="24"/>
      <c r="P17" s="22">
        <f t="shared" si="1"/>
        <v>23016195.550000001</v>
      </c>
    </row>
    <row r="18" spans="1:16" x14ac:dyDescent="0.25">
      <c r="A18" s="3" t="s">
        <v>7</v>
      </c>
      <c r="B18" s="23">
        <f>SUM(B19,B20,B21,B22,B23,B24,B25,B26,B27)</f>
        <v>46480388</v>
      </c>
      <c r="C18" s="23">
        <f t="shared" ref="C18:O18" si="2">SUM(C19,C20,C21,C22,C23,C24,C25,C26,C27)</f>
        <v>-66986</v>
      </c>
      <c r="D18" s="23">
        <f t="shared" si="2"/>
        <v>120540</v>
      </c>
      <c r="E18" s="23">
        <f t="shared" si="2"/>
        <v>1469156.09</v>
      </c>
      <c r="F18" s="23">
        <f t="shared" si="2"/>
        <v>4370807.4000000004</v>
      </c>
      <c r="G18" s="23">
        <f t="shared" si="2"/>
        <v>1638775.02</v>
      </c>
      <c r="H18" s="23">
        <f t="shared" si="2"/>
        <v>1843541.25</v>
      </c>
      <c r="I18" s="23">
        <f t="shared" si="2"/>
        <v>4630265.46</v>
      </c>
      <c r="J18" s="23">
        <f t="shared" si="2"/>
        <v>4184482.1600000006</v>
      </c>
      <c r="K18" s="23">
        <f t="shared" si="2"/>
        <v>3965991.72</v>
      </c>
      <c r="L18" s="23">
        <f>SUM(L19,L20,L21,L22,L23,L24,L25,L26,L27)</f>
        <v>4221674.8</v>
      </c>
      <c r="M18" s="23">
        <f t="shared" si="2"/>
        <v>2820107.33</v>
      </c>
      <c r="N18" s="23">
        <f t="shared" si="2"/>
        <v>0</v>
      </c>
      <c r="O18" s="23">
        <f t="shared" si="2"/>
        <v>0</v>
      </c>
      <c r="P18" s="22">
        <f t="shared" si="1"/>
        <v>29265341.229999997</v>
      </c>
    </row>
    <row r="19" spans="1:16" x14ac:dyDescent="0.25">
      <c r="A19" s="5" t="s">
        <v>8</v>
      </c>
      <c r="B19" s="24">
        <v>7454640</v>
      </c>
      <c r="C19" s="24">
        <v>-687279</v>
      </c>
      <c r="D19" s="24">
        <v>14170</v>
      </c>
      <c r="E19" s="24">
        <v>391287.94</v>
      </c>
      <c r="F19" s="24">
        <v>828916.72</v>
      </c>
      <c r="G19" s="24">
        <v>15739.52</v>
      </c>
      <c r="H19" s="24">
        <v>448246.99</v>
      </c>
      <c r="I19" s="24">
        <v>681237.36</v>
      </c>
      <c r="J19" s="24">
        <v>592313.17000000004</v>
      </c>
      <c r="K19" s="24">
        <v>420802.96</v>
      </c>
      <c r="L19" s="24">
        <v>190216.51</v>
      </c>
      <c r="M19" s="24">
        <v>454763.94</v>
      </c>
      <c r="N19" s="24"/>
      <c r="O19" s="24"/>
      <c r="P19" s="22">
        <f t="shared" si="1"/>
        <v>4037695.11</v>
      </c>
    </row>
    <row r="20" spans="1:16" x14ac:dyDescent="0.25">
      <c r="A20" s="5" t="s">
        <v>9</v>
      </c>
      <c r="B20" s="24">
        <v>2100000</v>
      </c>
      <c r="C20" s="24">
        <v>15000</v>
      </c>
      <c r="D20" s="24">
        <v>12500</v>
      </c>
      <c r="E20" s="24"/>
      <c r="F20" s="24"/>
      <c r="G20" s="24"/>
      <c r="H20" s="24"/>
      <c r="I20" s="24"/>
      <c r="J20" s="24">
        <v>105000</v>
      </c>
      <c r="K20" s="24">
        <v>1065000.02</v>
      </c>
      <c r="L20" s="24">
        <v>319452.09999999998</v>
      </c>
      <c r="M20" s="24">
        <v>15000</v>
      </c>
      <c r="N20" s="24"/>
      <c r="O20" s="24"/>
      <c r="P20" s="22">
        <f t="shared" si="1"/>
        <v>1516952.12</v>
      </c>
    </row>
    <row r="21" spans="1:16" x14ac:dyDescent="0.25">
      <c r="A21" s="5" t="s">
        <v>10</v>
      </c>
      <c r="B21" s="24">
        <v>1800000</v>
      </c>
      <c r="C21" s="24">
        <v>0</v>
      </c>
      <c r="D21" s="24"/>
      <c r="E21" s="24"/>
      <c r="F21" s="24">
        <v>297645</v>
      </c>
      <c r="G21" s="24"/>
      <c r="H21" s="24"/>
      <c r="I21" s="24">
        <v>221020</v>
      </c>
      <c r="J21" s="24"/>
      <c r="K21" s="24"/>
      <c r="L21" s="24">
        <v>294200</v>
      </c>
      <c r="M21" s="24"/>
      <c r="N21" s="24"/>
      <c r="O21" s="24"/>
      <c r="P21" s="22">
        <f t="shared" si="1"/>
        <v>812865</v>
      </c>
    </row>
    <row r="22" spans="1:16" x14ac:dyDescent="0.25">
      <c r="A22" s="5" t="s">
        <v>11</v>
      </c>
      <c r="B22" s="24">
        <v>400000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25">
      <c r="A23" s="5" t="s">
        <v>12</v>
      </c>
      <c r="B23" s="24">
        <v>14958132</v>
      </c>
      <c r="C23" s="24">
        <v>-1283187</v>
      </c>
      <c r="D23" s="24"/>
      <c r="E23" s="24">
        <v>189996.11</v>
      </c>
      <c r="F23" s="24">
        <v>415392.21</v>
      </c>
      <c r="G23" s="24">
        <v>392700.01</v>
      </c>
      <c r="H23" s="24">
        <v>397692.21</v>
      </c>
      <c r="I23" s="24">
        <v>1112696.1100000001</v>
      </c>
      <c r="J23" s="24">
        <v>1746206.09</v>
      </c>
      <c r="K23" s="24">
        <v>1489240.14</v>
      </c>
      <c r="L23" s="24">
        <v>2120702.17</v>
      </c>
      <c r="M23" s="24">
        <v>793922.02</v>
      </c>
      <c r="N23" s="24"/>
      <c r="O23" s="24"/>
      <c r="P23" s="22">
        <f t="shared" si="1"/>
        <v>8658547.0700000003</v>
      </c>
    </row>
    <row r="24" spans="1:16" x14ac:dyDescent="0.25">
      <c r="A24" s="5" t="s">
        <v>13</v>
      </c>
      <c r="B24" s="24">
        <v>3691992</v>
      </c>
      <c r="C24" s="24">
        <v>-212721</v>
      </c>
      <c r="D24" s="24">
        <v>93870</v>
      </c>
      <c r="E24" s="24">
        <v>93870</v>
      </c>
      <c r="F24" s="24">
        <v>1737311.02</v>
      </c>
      <c r="G24" s="24">
        <v>105393</v>
      </c>
      <c r="H24" s="24">
        <v>105000</v>
      </c>
      <c r="I24" s="24">
        <v>102495</v>
      </c>
      <c r="J24" s="24">
        <v>109018</v>
      </c>
      <c r="K24" s="24"/>
      <c r="L24" s="24">
        <v>233756</v>
      </c>
      <c r="M24" s="24">
        <v>126898</v>
      </c>
      <c r="N24" s="24"/>
      <c r="O24" s="24"/>
      <c r="P24" s="22">
        <f t="shared" si="1"/>
        <v>2707611.02</v>
      </c>
    </row>
    <row r="25" spans="1:16" x14ac:dyDescent="0.25">
      <c r="A25" s="5" t="s">
        <v>14</v>
      </c>
      <c r="B25" s="24">
        <v>3000000</v>
      </c>
      <c r="C25" s="24">
        <v>381325.23</v>
      </c>
      <c r="D25" s="24"/>
      <c r="E25" s="24"/>
      <c r="F25" s="24">
        <v>500000</v>
      </c>
      <c r="G25" s="24">
        <v>250000</v>
      </c>
      <c r="H25" s="24"/>
      <c r="I25" s="24"/>
      <c r="J25" s="24">
        <v>1223818.3</v>
      </c>
      <c r="K25" s="24"/>
      <c r="L25" s="24">
        <v>12554.75</v>
      </c>
      <c r="M25" s="24">
        <v>872396.77</v>
      </c>
      <c r="N25" s="24"/>
      <c r="O25" s="24"/>
      <c r="P25" s="22">
        <f t="shared" si="1"/>
        <v>2858769.8200000003</v>
      </c>
    </row>
    <row r="26" spans="1:16" x14ac:dyDescent="0.25">
      <c r="A26" s="5" t="s">
        <v>15</v>
      </c>
      <c r="B26" s="24">
        <v>7870000</v>
      </c>
      <c r="C26" s="24">
        <v>-1148657.23</v>
      </c>
      <c r="D26" s="24"/>
      <c r="E26" s="24">
        <v>352000</v>
      </c>
      <c r="F26" s="24">
        <v>50999.96</v>
      </c>
      <c r="G26" s="24">
        <v>334400</v>
      </c>
      <c r="H26" s="24">
        <v>448000</v>
      </c>
      <c r="I26" s="24">
        <v>484400</v>
      </c>
      <c r="J26" s="24"/>
      <c r="K26" s="24">
        <v>582822</v>
      </c>
      <c r="L26" s="24">
        <v>617333.34</v>
      </c>
      <c r="M26" s="24">
        <v>149000</v>
      </c>
      <c r="N26" s="24"/>
      <c r="O26" s="24"/>
      <c r="P26" s="22">
        <f t="shared" si="1"/>
        <v>3018955.3</v>
      </c>
    </row>
    <row r="27" spans="1:16" x14ac:dyDescent="0.25">
      <c r="A27" s="5" t="s">
        <v>16</v>
      </c>
      <c r="B27" s="24">
        <v>5205624</v>
      </c>
      <c r="C27" s="24">
        <v>2818533</v>
      </c>
      <c r="D27" s="24"/>
      <c r="E27" s="24">
        <v>442002.04</v>
      </c>
      <c r="F27" s="24">
        <v>540542.49</v>
      </c>
      <c r="G27" s="24">
        <v>540542.49</v>
      </c>
      <c r="H27" s="24">
        <v>444602.05</v>
      </c>
      <c r="I27" s="24">
        <v>2028416.99</v>
      </c>
      <c r="J27" s="24">
        <v>408126.6</v>
      </c>
      <c r="K27" s="24">
        <v>408126.6</v>
      </c>
      <c r="L27" s="24">
        <v>433459.93</v>
      </c>
      <c r="M27" s="24">
        <v>408126.6</v>
      </c>
      <c r="N27" s="24"/>
      <c r="O27" s="24"/>
      <c r="P27" s="22">
        <f t="shared" si="1"/>
        <v>5653945.7899999991</v>
      </c>
    </row>
    <row r="28" spans="1:16" x14ac:dyDescent="0.25">
      <c r="A28" s="3" t="s">
        <v>17</v>
      </c>
      <c r="B28" s="23">
        <f>SUM(B29,B30,B31,B32,B33,B34,B35,B36,B37,)</f>
        <v>64662166</v>
      </c>
      <c r="C28" s="23">
        <f t="shared" ref="C28:O28" si="3">SUM(C29,C30,C31,C32,C33,C34,C35,C36,C37,)</f>
        <v>-4881900</v>
      </c>
      <c r="D28" s="23">
        <f t="shared" si="3"/>
        <v>560000</v>
      </c>
      <c r="E28" s="23">
        <f t="shared" si="3"/>
        <v>1568080</v>
      </c>
      <c r="F28" s="23">
        <f t="shared" si="3"/>
        <v>3376600</v>
      </c>
      <c r="G28" s="23">
        <f t="shared" si="3"/>
        <v>6108659</v>
      </c>
      <c r="H28" s="23">
        <f t="shared" si="3"/>
        <v>1304900</v>
      </c>
      <c r="I28" s="23">
        <f t="shared" si="3"/>
        <v>7721234.8499999996</v>
      </c>
      <c r="J28" s="23">
        <f t="shared" si="3"/>
        <v>2733381.96</v>
      </c>
      <c r="K28" s="23">
        <f t="shared" si="3"/>
        <v>2460923</v>
      </c>
      <c r="L28" s="23">
        <f t="shared" si="3"/>
        <v>9901280.9299999997</v>
      </c>
      <c r="M28" s="23">
        <f t="shared" si="3"/>
        <v>2736038.03</v>
      </c>
      <c r="N28" s="23">
        <f t="shared" si="3"/>
        <v>0</v>
      </c>
      <c r="O28" s="23">
        <f t="shared" si="3"/>
        <v>0</v>
      </c>
      <c r="P28" s="22">
        <f t="shared" si="1"/>
        <v>38471097.770000003</v>
      </c>
    </row>
    <row r="29" spans="1:16" x14ac:dyDescent="0.25">
      <c r="A29" s="5" t="s">
        <v>18</v>
      </c>
      <c r="B29" s="24">
        <v>10535500</v>
      </c>
      <c r="C29" s="24">
        <v>-3558750</v>
      </c>
      <c r="D29" s="24"/>
      <c r="E29" s="24"/>
      <c r="F29" s="24"/>
      <c r="G29" s="24"/>
      <c r="H29" s="24"/>
      <c r="I29" s="24">
        <v>733360.3</v>
      </c>
      <c r="J29" s="24"/>
      <c r="K29" s="24">
        <v>360380</v>
      </c>
      <c r="L29" s="24">
        <v>3845311.79</v>
      </c>
      <c r="M29" s="24"/>
      <c r="N29" s="24"/>
      <c r="O29" s="24"/>
      <c r="P29" s="22">
        <f t="shared" si="1"/>
        <v>4939052.09</v>
      </c>
    </row>
    <row r="30" spans="1:16" x14ac:dyDescent="0.25">
      <c r="A30" s="5" t="s">
        <v>19</v>
      </c>
      <c r="B30" s="24">
        <v>1425000</v>
      </c>
      <c r="C30" s="24">
        <v>49750</v>
      </c>
      <c r="D30" s="24"/>
      <c r="E30" s="24"/>
      <c r="F30" s="24"/>
      <c r="G30" s="24"/>
      <c r="H30" s="24"/>
      <c r="I30" s="24">
        <v>10620</v>
      </c>
      <c r="J30" s="24"/>
      <c r="K30" s="24">
        <v>940283</v>
      </c>
      <c r="L30" s="24">
        <v>22626.07</v>
      </c>
      <c r="M30" s="24"/>
      <c r="N30" s="24"/>
      <c r="O30" s="24"/>
      <c r="P30" s="22">
        <f t="shared" si="1"/>
        <v>973529.07</v>
      </c>
    </row>
    <row r="31" spans="1:16" x14ac:dyDescent="0.25">
      <c r="A31" s="5" t="s">
        <v>20</v>
      </c>
      <c r="B31" s="24">
        <v>2115000</v>
      </c>
      <c r="C31" s="24">
        <v>-950000</v>
      </c>
      <c r="D31" s="24"/>
      <c r="E31" s="24"/>
      <c r="F31" s="24"/>
      <c r="G31" s="24"/>
      <c r="H31" s="24"/>
      <c r="I31" s="24">
        <v>0</v>
      </c>
      <c r="J31" s="24">
        <v>442098.8</v>
      </c>
      <c r="K31" s="24"/>
      <c r="L31" s="24">
        <v>6666.67</v>
      </c>
      <c r="M31" s="24"/>
      <c r="N31" s="24"/>
      <c r="O31" s="24"/>
      <c r="P31" s="22">
        <f t="shared" si="1"/>
        <v>448765.47</v>
      </c>
    </row>
    <row r="32" spans="1:16" x14ac:dyDescent="0.25">
      <c r="A32" s="5" t="s">
        <v>21</v>
      </c>
      <c r="B32" s="24">
        <v>50000</v>
      </c>
      <c r="C32" s="24">
        <v>0</v>
      </c>
      <c r="D32" s="24"/>
      <c r="E32" s="24"/>
      <c r="F32" s="24"/>
      <c r="G32" s="24"/>
      <c r="H32" s="24"/>
      <c r="I32" s="24">
        <v>0</v>
      </c>
      <c r="J32" s="24"/>
      <c r="K32" s="24"/>
      <c r="L32" s="24">
        <v>166.67</v>
      </c>
      <c r="M32" s="24"/>
      <c r="N32" s="24"/>
      <c r="O32" s="24"/>
      <c r="P32" s="22">
        <f t="shared" si="1"/>
        <v>166.67</v>
      </c>
    </row>
    <row r="33" spans="1:16" x14ac:dyDescent="0.25">
      <c r="A33" s="5" t="s">
        <v>22</v>
      </c>
      <c r="B33" s="24">
        <v>7440000</v>
      </c>
      <c r="C33" s="24">
        <v>-4808300</v>
      </c>
      <c r="D33" s="24"/>
      <c r="E33" s="24"/>
      <c r="F33" s="24">
        <v>885000</v>
      </c>
      <c r="G33" s="24"/>
      <c r="H33" s="24"/>
      <c r="I33" s="24">
        <v>0</v>
      </c>
      <c r="J33" s="24">
        <v>312456.36</v>
      </c>
      <c r="K33" s="24"/>
      <c r="L33" s="24">
        <v>852442.76</v>
      </c>
      <c r="M33" s="24">
        <v>59881.46</v>
      </c>
      <c r="N33" s="24"/>
      <c r="O33" s="24"/>
      <c r="P33" s="22">
        <f t="shared" si="1"/>
        <v>2109780.58</v>
      </c>
    </row>
    <row r="34" spans="1:16" x14ac:dyDescent="0.25">
      <c r="A34" s="5" t="s">
        <v>23</v>
      </c>
      <c r="B34" s="24">
        <v>7005000</v>
      </c>
      <c r="C34" s="24">
        <v>-407339</v>
      </c>
      <c r="D34" s="24"/>
      <c r="E34" s="24"/>
      <c r="F34" s="24"/>
      <c r="G34" s="24"/>
      <c r="H34" s="24"/>
      <c r="I34" s="24">
        <v>203940.58</v>
      </c>
      <c r="J34" s="24"/>
      <c r="K34" s="24"/>
      <c r="L34" s="24">
        <v>3034705.57</v>
      </c>
      <c r="M34" s="24">
        <v>774574.74</v>
      </c>
      <c r="N34" s="24"/>
      <c r="O34" s="24"/>
      <c r="P34" s="22">
        <f t="shared" si="1"/>
        <v>4013220.8899999997</v>
      </c>
    </row>
    <row r="35" spans="1:16" x14ac:dyDescent="0.25">
      <c r="A35" s="5" t="s">
        <v>24</v>
      </c>
      <c r="B35" s="24">
        <v>31061666</v>
      </c>
      <c r="C35" s="24">
        <v>-2199987</v>
      </c>
      <c r="D35" s="24">
        <v>560000</v>
      </c>
      <c r="E35" s="24">
        <v>1568080</v>
      </c>
      <c r="F35" s="24">
        <v>2491600</v>
      </c>
      <c r="G35" s="24">
        <v>2108100</v>
      </c>
      <c r="H35" s="24">
        <v>1304900</v>
      </c>
      <c r="I35" s="24">
        <v>6007860</v>
      </c>
      <c r="J35" s="24">
        <v>1978826.8</v>
      </c>
      <c r="K35" s="24">
        <v>1160260</v>
      </c>
      <c r="L35" s="24">
        <v>2104293.3199999998</v>
      </c>
      <c r="M35" s="24">
        <v>937680.08</v>
      </c>
      <c r="N35" s="24"/>
      <c r="O35" s="24"/>
      <c r="P35" s="22">
        <f t="shared" si="1"/>
        <v>20221600.199999999</v>
      </c>
    </row>
    <row r="36" spans="1:16" x14ac:dyDescent="0.25">
      <c r="A36" s="5" t="s">
        <v>25</v>
      </c>
      <c r="B36" s="24">
        <v>0</v>
      </c>
      <c r="C36" s="24">
        <v>0</v>
      </c>
      <c r="D36" s="24"/>
      <c r="E36" s="24"/>
      <c r="F36" s="24"/>
      <c r="G36" s="24"/>
      <c r="H36" s="24"/>
      <c r="I36" s="24">
        <v>0</v>
      </c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25">
      <c r="A37" s="5" t="s">
        <v>26</v>
      </c>
      <c r="B37" s="24">
        <v>5030000</v>
      </c>
      <c r="C37" s="24">
        <v>6992726</v>
      </c>
      <c r="D37" s="24"/>
      <c r="E37" s="24"/>
      <c r="F37" s="24"/>
      <c r="G37" s="24">
        <v>4000559</v>
      </c>
      <c r="H37" s="24"/>
      <c r="I37" s="24">
        <v>765453.97</v>
      </c>
      <c r="J37" s="24" t="s">
        <v>107</v>
      </c>
      <c r="K37" s="24"/>
      <c r="L37" s="24">
        <v>35068.080000000002</v>
      </c>
      <c r="M37" s="24">
        <v>963901.75</v>
      </c>
      <c r="N37" s="24"/>
      <c r="O37" s="24"/>
      <c r="P37" s="22">
        <f t="shared" si="1"/>
        <v>5764982.7999999998</v>
      </c>
    </row>
    <row r="38" spans="1:16" x14ac:dyDescent="0.25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25">
      <c r="A39" s="5" t="s">
        <v>28</v>
      </c>
      <c r="B39" s="24">
        <v>0</v>
      </c>
      <c r="C39" s="24"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25">
      <c r="A40" s="5" t="s">
        <v>29</v>
      </c>
      <c r="B40" s="24">
        <v>0</v>
      </c>
      <c r="C40" s="24"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25">
      <c r="A41" s="5" t="s">
        <v>30</v>
      </c>
      <c r="B41" s="24">
        <v>0</v>
      </c>
      <c r="C41" s="24">
        <v>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25">
      <c r="A42" s="5" t="s">
        <v>31</v>
      </c>
      <c r="B42" s="24">
        <v>0</v>
      </c>
      <c r="C42" s="24"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25">
      <c r="A43" s="5" t="s">
        <v>32</v>
      </c>
      <c r="B43" s="24">
        <v>0</v>
      </c>
      <c r="C43" s="24">
        <v>0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25">
      <c r="A44" s="5" t="s">
        <v>33</v>
      </c>
      <c r="B44" s="24">
        <v>0</v>
      </c>
      <c r="C44" s="24"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25">
      <c r="A45" s="5" t="s">
        <v>34</v>
      </c>
      <c r="B45" s="24">
        <v>0</v>
      </c>
      <c r="C45" s="24">
        <v>0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25">
      <c r="A46" s="5" t="s">
        <v>35</v>
      </c>
      <c r="B46" s="24">
        <v>0</v>
      </c>
      <c r="C46" s="24"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25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25">
      <c r="A48" s="5" t="s">
        <v>37</v>
      </c>
      <c r="B48" s="24">
        <v>0</v>
      </c>
      <c r="C48" s="24">
        <v>0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25">
      <c r="A49" s="5" t="s">
        <v>38</v>
      </c>
      <c r="B49" s="24">
        <v>0</v>
      </c>
      <c r="C49" s="24"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25">
      <c r="A50" s="5" t="s">
        <v>39</v>
      </c>
      <c r="B50" s="24">
        <v>0</v>
      </c>
      <c r="C50" s="24"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25">
      <c r="A51" s="5" t="s">
        <v>40</v>
      </c>
      <c r="B51" s="24">
        <v>0</v>
      </c>
      <c r="C51" s="24"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25">
      <c r="A52" s="5" t="s">
        <v>41</v>
      </c>
      <c r="B52" s="24">
        <v>0</v>
      </c>
      <c r="C52" s="24"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25">
      <c r="A53" s="5" t="s">
        <v>42</v>
      </c>
      <c r="B53" s="24">
        <v>0</v>
      </c>
      <c r="C53" s="24"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25">
      <c r="A54" s="3" t="s">
        <v>43</v>
      </c>
      <c r="B54" s="23">
        <f>SUM(B55,B56,B57,B58,B59,B60,B61,B62,B63)</f>
        <v>1494239</v>
      </c>
      <c r="C54" s="23">
        <f t="shared" ref="C54:O54" si="6">SUM(C55,C56,C57,C58,C59,C60,C61,C62,C63)</f>
        <v>1328886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749823.62</v>
      </c>
      <c r="J54" s="23">
        <f t="shared" si="6"/>
        <v>0</v>
      </c>
      <c r="K54" s="23">
        <f t="shared" si="6"/>
        <v>210003.54</v>
      </c>
      <c r="L54" s="23">
        <f t="shared" si="6"/>
        <v>0</v>
      </c>
      <c r="M54" s="23">
        <f t="shared" si="6"/>
        <v>1139882.07</v>
      </c>
      <c r="N54" s="23">
        <f t="shared" si="6"/>
        <v>0</v>
      </c>
      <c r="O54" s="23">
        <f t="shared" si="6"/>
        <v>0</v>
      </c>
      <c r="P54" s="22">
        <f t="shared" si="1"/>
        <v>2099709.23</v>
      </c>
    </row>
    <row r="55" spans="1:16" x14ac:dyDescent="0.25">
      <c r="A55" s="5" t="s">
        <v>44</v>
      </c>
      <c r="B55" s="24">
        <v>394239</v>
      </c>
      <c r="C55" s="24">
        <v>1551693</v>
      </c>
      <c r="D55" s="24"/>
      <c r="E55" s="24"/>
      <c r="F55" s="24"/>
      <c r="G55" s="24"/>
      <c r="H55" s="24"/>
      <c r="I55" s="24">
        <v>649523.62</v>
      </c>
      <c r="J55" s="24"/>
      <c r="K55" s="24">
        <v>210003.54</v>
      </c>
      <c r="L55" s="24"/>
      <c r="M55" s="24">
        <v>1037050.03</v>
      </c>
      <c r="N55" s="24"/>
      <c r="O55" s="24"/>
      <c r="P55" s="22">
        <f t="shared" si="1"/>
        <v>1896577.19</v>
      </c>
    </row>
    <row r="56" spans="1:16" x14ac:dyDescent="0.25">
      <c r="A56" s="5" t="s">
        <v>45</v>
      </c>
      <c r="B56" s="24">
        <v>0</v>
      </c>
      <c r="C56" s="24">
        <v>100300</v>
      </c>
      <c r="D56" s="24"/>
      <c r="E56" s="24"/>
      <c r="F56" s="24"/>
      <c r="G56" s="24"/>
      <c r="H56" s="24"/>
      <c r="I56" s="24">
        <v>100300</v>
      </c>
      <c r="J56" s="24"/>
      <c r="K56" s="24"/>
      <c r="L56" s="24"/>
      <c r="M56" s="24"/>
      <c r="N56" s="24"/>
      <c r="O56" s="24"/>
      <c r="P56" s="22">
        <f t="shared" si="1"/>
        <v>100300</v>
      </c>
    </row>
    <row r="57" spans="1:16" x14ac:dyDescent="0.25">
      <c r="A57" s="5" t="s">
        <v>46</v>
      </c>
      <c r="B57" s="24">
        <v>0</v>
      </c>
      <c r="C57" s="24"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25">
      <c r="A58" s="5" t="s">
        <v>47</v>
      </c>
      <c r="B58" s="24">
        <v>0</v>
      </c>
      <c r="C58" s="24"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25">
      <c r="A59" s="5" t="s">
        <v>48</v>
      </c>
      <c r="B59" s="24">
        <v>1100000</v>
      </c>
      <c r="C59" s="24">
        <v>-323107</v>
      </c>
      <c r="D59" s="24"/>
      <c r="E59" s="24"/>
      <c r="F59" s="24"/>
      <c r="G59" s="24"/>
      <c r="H59" s="24"/>
      <c r="I59" s="24"/>
      <c r="J59" s="24"/>
      <c r="K59" s="24"/>
      <c r="L59" s="24"/>
      <c r="M59" s="24">
        <v>102832.04</v>
      </c>
      <c r="N59" s="24"/>
      <c r="O59" s="24"/>
      <c r="P59" s="22">
        <f t="shared" si="1"/>
        <v>102832.04</v>
      </c>
    </row>
    <row r="60" spans="1:16" x14ac:dyDescent="0.25">
      <c r="A60" s="5" t="s">
        <v>49</v>
      </c>
      <c r="B60" s="24">
        <v>0</v>
      </c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25">
      <c r="A61" s="5" t="s">
        <v>50</v>
      </c>
      <c r="B61" s="24">
        <v>0</v>
      </c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25">
      <c r="A62" s="5" t="s">
        <v>51</v>
      </c>
      <c r="B62" s="24">
        <v>0</v>
      </c>
      <c r="C62" s="24"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25">
      <c r="A63" s="5" t="s">
        <v>52</v>
      </c>
      <c r="B63" s="24">
        <v>0</v>
      </c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25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25">
      <c r="A65" s="5" t="s">
        <v>54</v>
      </c>
      <c r="B65" s="24">
        <v>0</v>
      </c>
      <c r="C65" s="24"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25">
      <c r="A66" s="5" t="s">
        <v>55</v>
      </c>
      <c r="B66" s="24">
        <v>0</v>
      </c>
      <c r="C66" s="24"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25">
      <c r="A67" s="5" t="s">
        <v>56</v>
      </c>
      <c r="B67" s="24">
        <v>0</v>
      </c>
      <c r="C67" s="24"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25">
      <c r="A68" s="5" t="s">
        <v>57</v>
      </c>
      <c r="B68" s="24">
        <v>0</v>
      </c>
      <c r="C68" s="24"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25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25">
      <c r="A70" s="5" t="s">
        <v>59</v>
      </c>
      <c r="B70" s="24">
        <v>0</v>
      </c>
      <c r="C70" s="24"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25">
      <c r="A71" s="5" t="s">
        <v>60</v>
      </c>
      <c r="B71" s="24">
        <v>0</v>
      </c>
      <c r="C71" s="24"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25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25">
      <c r="A73" s="5" t="s">
        <v>62</v>
      </c>
      <c r="B73" s="24">
        <v>0</v>
      </c>
      <c r="C73" s="24"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25">
      <c r="A74" s="5" t="s">
        <v>63</v>
      </c>
      <c r="B74" s="24">
        <v>0</v>
      </c>
      <c r="C74" s="24"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25">
      <c r="A75" s="5" t="s">
        <v>64</v>
      </c>
      <c r="B75" s="24">
        <v>0</v>
      </c>
      <c r="C75" s="24"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25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25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25">
      <c r="A78" s="5" t="s">
        <v>69</v>
      </c>
      <c r="B78" s="24">
        <v>0</v>
      </c>
      <c r="C78" s="24"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25">
      <c r="A79" s="5" t="s">
        <v>70</v>
      </c>
      <c r="B79" s="24">
        <v>0</v>
      </c>
      <c r="C79" s="24"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25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25">
      <c r="A81" s="5" t="s">
        <v>72</v>
      </c>
      <c r="B81" s="24">
        <v>0</v>
      </c>
      <c r="C81" s="24"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25">
      <c r="A82" s="5" t="s">
        <v>73</v>
      </c>
      <c r="B82" s="24">
        <v>0</v>
      </c>
      <c r="C82" s="24"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25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25">
      <c r="A84" s="5" t="s">
        <v>75</v>
      </c>
      <c r="B84" s="24">
        <v>0</v>
      </c>
      <c r="C84" s="24"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25">
      <c r="A85" s="8" t="s">
        <v>65</v>
      </c>
      <c r="B85" s="29">
        <f>SUM(B12,B18,B28,B38,B47,B54,B64,B69,B72,B76,)</f>
        <v>381535786</v>
      </c>
      <c r="C85" s="29">
        <f t="shared" ref="C85:P85" si="11">SUM(C12,C18,C28,C38,C47,C54,C64,C69,C72,C76,)</f>
        <v>4500000</v>
      </c>
      <c r="D85" s="29">
        <f t="shared" si="11"/>
        <v>17780000.490000002</v>
      </c>
      <c r="E85" s="29">
        <f t="shared" si="11"/>
        <v>20308734.23</v>
      </c>
      <c r="F85" s="29">
        <f t="shared" si="11"/>
        <v>28207015.859999999</v>
      </c>
      <c r="G85" s="29">
        <f t="shared" si="11"/>
        <v>24984925.199999999</v>
      </c>
      <c r="H85" s="29">
        <f t="shared" si="11"/>
        <v>20756236.170000002</v>
      </c>
      <c r="I85" s="29">
        <f t="shared" si="11"/>
        <v>42594786.32</v>
      </c>
      <c r="J85" s="29">
        <f t="shared" si="11"/>
        <v>27131531.75</v>
      </c>
      <c r="K85" s="29">
        <f t="shared" si="11"/>
        <v>25358423.359999999</v>
      </c>
      <c r="L85" s="29">
        <f t="shared" si="11"/>
        <v>35120345.439999998</v>
      </c>
      <c r="M85" s="29">
        <f t="shared" si="11"/>
        <v>28373501.57</v>
      </c>
      <c r="N85" s="29">
        <f t="shared" si="11"/>
        <v>0</v>
      </c>
      <c r="O85" s="29">
        <f t="shared" si="11"/>
        <v>0</v>
      </c>
      <c r="P85" s="29">
        <f t="shared" si="11"/>
        <v>270615500.39000005</v>
      </c>
    </row>
    <row r="86" spans="1:16" x14ac:dyDescent="0.25">
      <c r="A86" s="5" t="s">
        <v>106</v>
      </c>
    </row>
    <row r="87" spans="1:16" x14ac:dyDescent="0.25">
      <c r="A87" s="5" t="s">
        <v>108</v>
      </c>
    </row>
    <row r="88" spans="1:16" x14ac:dyDescent="0.25">
      <c r="A88" s="5" t="s">
        <v>109</v>
      </c>
    </row>
    <row r="96" spans="1:16" x14ac:dyDescent="0.25">
      <c r="A96" t="s">
        <v>101</v>
      </c>
    </row>
    <row r="97" spans="1:1" x14ac:dyDescent="0.25">
      <c r="A97" t="s">
        <v>102</v>
      </c>
    </row>
    <row r="100" spans="1:1" x14ac:dyDescent="0.25">
      <c r="A100" t="s">
        <v>103</v>
      </c>
    </row>
    <row r="101" spans="1:1" x14ac:dyDescent="0.25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G16" sqref="G16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28515625" customWidth="1"/>
    <col min="11" max="11" width="19.28515625" customWidth="1"/>
    <col min="12" max="12" width="17.71093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25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75" x14ac:dyDescent="0.25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25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'P2 Presupuesto Aprobado-Ejec '!D12</f>
        <v>17099460.490000002</v>
      </c>
      <c r="E11" s="23">
        <f>'P2 Presupuesto Aprobado-Ejec '!E12</f>
        <v>17271498.140000001</v>
      </c>
      <c r="F11" s="23">
        <f>'P2 Presupuesto Aprobado-Ejec '!F12</f>
        <v>20459608.460000001</v>
      </c>
      <c r="G11" s="23">
        <f>'P2 Presupuesto Aprobado-Ejec '!G12</f>
        <v>17237491.18</v>
      </c>
      <c r="H11" s="23">
        <f>'P2 Presupuesto Aprobado-Ejec '!H12</f>
        <v>17607794.920000002</v>
      </c>
      <c r="I11" s="23">
        <f>'P2 Presupuesto Aprobado-Ejec '!I12</f>
        <v>29493462.390000001</v>
      </c>
      <c r="J11" s="23">
        <f>'P2 Presupuesto Aprobado-Ejec '!J12</f>
        <v>20213667.629999999</v>
      </c>
      <c r="K11" s="23">
        <f>'P2 Presupuesto Aprobado-Ejec '!K12</f>
        <v>18721505.100000001</v>
      </c>
      <c r="L11" s="23">
        <f>'P2 Presupuesto Aprobado-Ejec '!L12</f>
        <v>20997389.709999997</v>
      </c>
      <c r="M11" s="23">
        <f>'P2 Presupuesto Aprobado-Ejec '!M12</f>
        <v>21677474.140000001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200779352.16000003</v>
      </c>
    </row>
    <row r="12" spans="3:17" x14ac:dyDescent="0.25">
      <c r="C12" s="5" t="s">
        <v>2</v>
      </c>
      <c r="D12" s="24">
        <f>'P2 Presupuesto Aprobado-Ejec '!D13</f>
        <v>14618544.49</v>
      </c>
      <c r="E12" s="24">
        <f>'P2 Presupuesto Aprobado-Ejec '!E13</f>
        <v>14773044.49</v>
      </c>
      <c r="F12" s="24">
        <f>'P2 Presupuesto Aprobado-Ejec '!F13</f>
        <v>17979122.219999999</v>
      </c>
      <c r="G12" s="24">
        <f>'P2 Presupuesto Aprobado-Ejec '!G13</f>
        <v>14749794.49</v>
      </c>
      <c r="H12" s="24">
        <f>'P2 Presupuesto Aprobado-Ejec '!H13</f>
        <v>15118390.470000001</v>
      </c>
      <c r="I12" s="24">
        <f>'P2 Presupuesto Aprobado-Ejec '!I13</f>
        <v>14763170.27</v>
      </c>
      <c r="J12" s="24">
        <f>'P2 Presupuesto Aprobado-Ejec '!J13</f>
        <v>17616926.399999999</v>
      </c>
      <c r="K12" s="24">
        <f>'P2 Presupuesto Aprobado-Ejec '!K13</f>
        <v>16049912.4</v>
      </c>
      <c r="L12" s="24">
        <f>'P2 Presupuesto Aprobado-Ejec '!L13</f>
        <v>18335400.809999999</v>
      </c>
      <c r="M12" s="24">
        <f>'P2 Presupuesto Aprobado-Ejec '!M13</f>
        <v>19002310.030000001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163006616.07000002</v>
      </c>
    </row>
    <row r="13" spans="3:17" x14ac:dyDescent="0.25">
      <c r="C13" s="5" t="s">
        <v>3</v>
      </c>
      <c r="D13" s="24">
        <f>'P2 Presupuesto Aprobado-Ejec '!D14</f>
        <v>241000</v>
      </c>
      <c r="E13" s="24">
        <f>'P2 Presupuesto Aprobado-Ejec '!E14</f>
        <v>235000</v>
      </c>
      <c r="F13" s="24">
        <f>'P2 Presupuesto Aprobado-Ejec '!F14</f>
        <v>220000</v>
      </c>
      <c r="G13" s="24">
        <f>'P2 Presupuesto Aprobado-Ejec '!G14</f>
        <v>220000</v>
      </c>
      <c r="H13" s="24">
        <f>'P2 Presupuesto Aprobado-Ejec '!H14</f>
        <v>220000</v>
      </c>
      <c r="I13" s="24">
        <f>'P2 Presupuesto Aprobado-Ejec '!I14</f>
        <v>12460540.539999999</v>
      </c>
      <c r="J13" s="24">
        <f>'P2 Presupuesto Aprobado-Ejec '!J14</f>
        <v>290000</v>
      </c>
      <c r="K13" s="24">
        <f>'P2 Presupuesto Aprobado-Ejec '!K14</f>
        <v>290000</v>
      </c>
      <c r="L13" s="24">
        <f>'P2 Presupuesto Aprobado-Ejec '!L14</f>
        <v>290000</v>
      </c>
      <c r="M13" s="24">
        <f>'P2 Presupuesto Aprobado-Ejec '!M14</f>
        <v>290000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14756540.539999999</v>
      </c>
    </row>
    <row r="14" spans="3:17" x14ac:dyDescent="0.25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25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25">
      <c r="C16" s="5" t="s">
        <v>6</v>
      </c>
      <c r="D16" s="24">
        <f>'P2 Presupuesto Aprobado-Ejec '!D17</f>
        <v>2239916</v>
      </c>
      <c r="E16" s="24">
        <f>'P2 Presupuesto Aprobado-Ejec '!E17</f>
        <v>2263453.65</v>
      </c>
      <c r="F16" s="24">
        <f>'P2 Presupuesto Aprobado-Ejec '!F17</f>
        <v>2260486.2400000002</v>
      </c>
      <c r="G16" s="24">
        <f>'P2 Presupuesto Aprobado-Ejec '!G17</f>
        <v>2267696.69</v>
      </c>
      <c r="H16" s="24">
        <f>'P2 Presupuesto Aprobado-Ejec '!H17</f>
        <v>2269404.4500000002</v>
      </c>
      <c r="I16" s="24">
        <f>'P2 Presupuesto Aprobado-Ejec '!I17</f>
        <v>2269751.58</v>
      </c>
      <c r="J16" s="24">
        <f>'P2 Presupuesto Aprobado-Ejec '!J17</f>
        <v>2306741.23</v>
      </c>
      <c r="K16" s="24">
        <f>'P2 Presupuesto Aprobado-Ejec '!K17</f>
        <v>2381592.7000000002</v>
      </c>
      <c r="L16" s="24">
        <f>'P2 Presupuesto Aprobado-Ejec '!L17</f>
        <v>2371988.9</v>
      </c>
      <c r="M16" s="24">
        <f>'P2 Presupuesto Aprobado-Ejec '!M17</f>
        <v>2385164.11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23016195.550000001</v>
      </c>
    </row>
    <row r="17" spans="3:16" x14ac:dyDescent="0.25">
      <c r="C17" s="3" t="s">
        <v>7</v>
      </c>
      <c r="D17" s="23">
        <f>'P2 Presupuesto Aprobado-Ejec '!D18</f>
        <v>120540</v>
      </c>
      <c r="E17" s="23">
        <f>'P2 Presupuesto Aprobado-Ejec '!E18</f>
        <v>1469156.09</v>
      </c>
      <c r="F17" s="23">
        <f>'P2 Presupuesto Aprobado-Ejec '!F18</f>
        <v>4370807.4000000004</v>
      </c>
      <c r="G17" s="23">
        <f>'P2 Presupuesto Aprobado-Ejec '!G18</f>
        <v>1638775.02</v>
      </c>
      <c r="H17" s="23">
        <f>'P2 Presupuesto Aprobado-Ejec '!H18</f>
        <v>1843541.25</v>
      </c>
      <c r="I17" s="23">
        <f>'P2 Presupuesto Aprobado-Ejec '!I18</f>
        <v>4630265.46</v>
      </c>
      <c r="J17" s="23">
        <f>'P2 Presupuesto Aprobado-Ejec '!J18</f>
        <v>4184482.1600000006</v>
      </c>
      <c r="K17" s="23">
        <f>'P2 Presupuesto Aprobado-Ejec '!K18</f>
        <v>3965991.72</v>
      </c>
      <c r="L17" s="23">
        <f>'P2 Presupuesto Aprobado-Ejec '!L18</f>
        <v>4221674.8</v>
      </c>
      <c r="M17" s="23">
        <f>'P2 Presupuesto Aprobado-Ejec '!M18</f>
        <v>2820107.33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29265341.229999997</v>
      </c>
    </row>
    <row r="18" spans="3:16" x14ac:dyDescent="0.25">
      <c r="C18" s="5" t="s">
        <v>8</v>
      </c>
      <c r="D18" s="24">
        <f>'P2 Presupuesto Aprobado-Ejec '!D19</f>
        <v>14170</v>
      </c>
      <c r="E18" s="24">
        <f>'P2 Presupuesto Aprobado-Ejec '!E19</f>
        <v>391287.94</v>
      </c>
      <c r="F18" s="24">
        <f>'P2 Presupuesto Aprobado-Ejec '!F19</f>
        <v>828916.72</v>
      </c>
      <c r="G18" s="24">
        <f>'P2 Presupuesto Aprobado-Ejec '!G19</f>
        <v>15739.52</v>
      </c>
      <c r="H18" s="24">
        <f>'P2 Presupuesto Aprobado-Ejec '!H19</f>
        <v>448246.99</v>
      </c>
      <c r="I18" s="24">
        <f>'P2 Presupuesto Aprobado-Ejec '!I19</f>
        <v>681237.36</v>
      </c>
      <c r="J18" s="24">
        <f>'P2 Presupuesto Aprobado-Ejec '!J19</f>
        <v>592313.17000000004</v>
      </c>
      <c r="K18" s="24">
        <f>'P2 Presupuesto Aprobado-Ejec '!K19</f>
        <v>420802.96</v>
      </c>
      <c r="L18" s="24">
        <f>'P2 Presupuesto Aprobado-Ejec '!L19</f>
        <v>190216.51</v>
      </c>
      <c r="M18" s="24">
        <f>'P2 Presupuesto Aprobado-Ejec '!M19</f>
        <v>454763.94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4037695.11</v>
      </c>
    </row>
    <row r="19" spans="3:16" x14ac:dyDescent="0.25">
      <c r="C19" s="5" t="s">
        <v>9</v>
      </c>
      <c r="D19" s="24">
        <f>'P2 Presupuesto Aprobado-Ejec '!D20</f>
        <v>12500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105000</v>
      </c>
      <c r="K19" s="24">
        <f>'P2 Presupuesto Aprobado-Ejec '!K20</f>
        <v>1065000.02</v>
      </c>
      <c r="L19" s="24">
        <f>'P2 Presupuesto Aprobado-Ejec '!L20</f>
        <v>319452.09999999998</v>
      </c>
      <c r="M19" s="24">
        <f>'P2 Presupuesto Aprobado-Ejec '!M20</f>
        <v>15000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1516952.12</v>
      </c>
    </row>
    <row r="20" spans="3:16" x14ac:dyDescent="0.25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297645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221020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294200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812865</v>
      </c>
    </row>
    <row r="21" spans="3:16" x14ac:dyDescent="0.25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25">
      <c r="C22" s="5" t="s">
        <v>12</v>
      </c>
      <c r="D22" s="24">
        <f>'P2 Presupuesto Aprobado-Ejec '!D23</f>
        <v>0</v>
      </c>
      <c r="E22" s="24">
        <f>'P2 Presupuesto Aprobado-Ejec '!E23</f>
        <v>189996.11</v>
      </c>
      <c r="F22" s="24">
        <f>'P2 Presupuesto Aprobado-Ejec '!F23</f>
        <v>415392.21</v>
      </c>
      <c r="G22" s="24">
        <f>'P2 Presupuesto Aprobado-Ejec '!G23</f>
        <v>392700.01</v>
      </c>
      <c r="H22" s="24">
        <f>'P2 Presupuesto Aprobado-Ejec '!H23</f>
        <v>397692.21</v>
      </c>
      <c r="I22" s="24">
        <f>'P2 Presupuesto Aprobado-Ejec '!I23</f>
        <v>1112696.1100000001</v>
      </c>
      <c r="J22" s="24">
        <f>'P2 Presupuesto Aprobado-Ejec '!J23</f>
        <v>1746206.09</v>
      </c>
      <c r="K22" s="24">
        <f>'P2 Presupuesto Aprobado-Ejec '!K23</f>
        <v>1489240.14</v>
      </c>
      <c r="L22" s="24">
        <f>'P2 Presupuesto Aprobado-Ejec '!L23</f>
        <v>2120702.17</v>
      </c>
      <c r="M22" s="24">
        <f>'P2 Presupuesto Aprobado-Ejec '!M23</f>
        <v>793922.02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8658547.0700000003</v>
      </c>
    </row>
    <row r="23" spans="3:16" x14ac:dyDescent="0.25">
      <c r="C23" s="5" t="s">
        <v>13</v>
      </c>
      <c r="D23" s="24">
        <f>'P2 Presupuesto Aprobado-Ejec '!D24</f>
        <v>93870</v>
      </c>
      <c r="E23" s="24">
        <f>'P2 Presupuesto Aprobado-Ejec '!E24</f>
        <v>93870</v>
      </c>
      <c r="F23" s="24">
        <f>'P2 Presupuesto Aprobado-Ejec '!F24</f>
        <v>1737311.02</v>
      </c>
      <c r="G23" s="24">
        <f>'P2 Presupuesto Aprobado-Ejec '!G24</f>
        <v>105393</v>
      </c>
      <c r="H23" s="24">
        <f>'P2 Presupuesto Aprobado-Ejec '!H24</f>
        <v>105000</v>
      </c>
      <c r="I23" s="24">
        <f>'P2 Presupuesto Aprobado-Ejec '!I24</f>
        <v>102495</v>
      </c>
      <c r="J23" s="24">
        <f>'P2 Presupuesto Aprobado-Ejec '!J24</f>
        <v>109018</v>
      </c>
      <c r="K23" s="24">
        <f>'P2 Presupuesto Aprobado-Ejec '!K24</f>
        <v>0</v>
      </c>
      <c r="L23" s="24">
        <f>'P2 Presupuesto Aprobado-Ejec '!L24</f>
        <v>233756</v>
      </c>
      <c r="M23" s="24">
        <f>'P2 Presupuesto Aprobado-Ejec '!M24</f>
        <v>126898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2707611.02</v>
      </c>
    </row>
    <row r="24" spans="3:16" x14ac:dyDescent="0.25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500000</v>
      </c>
      <c r="G24" s="24">
        <f>'P2 Presupuesto Aprobado-Ejec '!G25</f>
        <v>250000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1223818.3</v>
      </c>
      <c r="K24" s="24">
        <f>'P2 Presupuesto Aprobado-Ejec '!K25</f>
        <v>0</v>
      </c>
      <c r="L24" s="24">
        <f>'P2 Presupuesto Aprobado-Ejec '!L25</f>
        <v>12554.75</v>
      </c>
      <c r="M24" s="24">
        <f>'P2 Presupuesto Aprobado-Ejec '!M25</f>
        <v>872396.77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2858769.8200000003</v>
      </c>
    </row>
    <row r="25" spans="3:16" x14ac:dyDescent="0.25">
      <c r="C25" s="5" t="s">
        <v>15</v>
      </c>
      <c r="D25" s="24">
        <f>'P2 Presupuesto Aprobado-Ejec '!D26</f>
        <v>0</v>
      </c>
      <c r="E25" s="24">
        <f>'P2 Presupuesto Aprobado-Ejec '!E26</f>
        <v>352000</v>
      </c>
      <c r="F25" s="24">
        <f>'P2 Presupuesto Aprobado-Ejec '!F26</f>
        <v>50999.96</v>
      </c>
      <c r="G25" s="24">
        <f>'P2 Presupuesto Aprobado-Ejec '!G26</f>
        <v>334400</v>
      </c>
      <c r="H25" s="24">
        <f>'P2 Presupuesto Aprobado-Ejec '!H26</f>
        <v>448000</v>
      </c>
      <c r="I25" s="24">
        <f>'P2 Presupuesto Aprobado-Ejec '!I26</f>
        <v>484400</v>
      </c>
      <c r="J25" s="24">
        <f>'P2 Presupuesto Aprobado-Ejec '!J26</f>
        <v>0</v>
      </c>
      <c r="K25" s="24">
        <f>'P2 Presupuesto Aprobado-Ejec '!K26</f>
        <v>582822</v>
      </c>
      <c r="L25" s="24">
        <f>'P2 Presupuesto Aprobado-Ejec '!L26</f>
        <v>617333.34</v>
      </c>
      <c r="M25" s="24">
        <f>'P2 Presupuesto Aprobado-Ejec '!M26</f>
        <v>149000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3018955.3</v>
      </c>
    </row>
    <row r="26" spans="3:16" x14ac:dyDescent="0.25">
      <c r="C26" s="5" t="s">
        <v>16</v>
      </c>
      <c r="D26" s="24">
        <f>'P2 Presupuesto Aprobado-Ejec '!D27</f>
        <v>0</v>
      </c>
      <c r="E26" s="24">
        <f>'P2 Presupuesto Aprobado-Ejec '!E27</f>
        <v>442002.04</v>
      </c>
      <c r="F26" s="24">
        <f>'P2 Presupuesto Aprobado-Ejec '!F27</f>
        <v>540542.49</v>
      </c>
      <c r="G26" s="24">
        <f>'P2 Presupuesto Aprobado-Ejec '!G27</f>
        <v>540542.49</v>
      </c>
      <c r="H26" s="24">
        <f>'P2 Presupuesto Aprobado-Ejec '!H27</f>
        <v>444602.05</v>
      </c>
      <c r="I26" s="24">
        <f>'P2 Presupuesto Aprobado-Ejec '!I27</f>
        <v>2028416.99</v>
      </c>
      <c r="J26" s="24">
        <f>'P2 Presupuesto Aprobado-Ejec '!J27</f>
        <v>408126.6</v>
      </c>
      <c r="K26" s="24">
        <f>'P2 Presupuesto Aprobado-Ejec '!K27</f>
        <v>408126.6</v>
      </c>
      <c r="L26" s="24">
        <f>'P2 Presupuesto Aprobado-Ejec '!L27</f>
        <v>433459.93</v>
      </c>
      <c r="M26" s="24">
        <f>'P2 Presupuesto Aprobado-Ejec '!M27</f>
        <v>408126.6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5653945.7899999991</v>
      </c>
    </row>
    <row r="27" spans="3:16" x14ac:dyDescent="0.25">
      <c r="C27" s="3" t="s">
        <v>17</v>
      </c>
      <c r="D27" s="23">
        <f>'P2 Presupuesto Aprobado-Ejec '!D28</f>
        <v>560000</v>
      </c>
      <c r="E27" s="23">
        <f>'P2 Presupuesto Aprobado-Ejec '!E28</f>
        <v>1568080</v>
      </c>
      <c r="F27" s="23">
        <f>'P2 Presupuesto Aprobado-Ejec '!F28</f>
        <v>3376600</v>
      </c>
      <c r="G27" s="23">
        <f>'P2 Presupuesto Aprobado-Ejec '!G28</f>
        <v>6108659</v>
      </c>
      <c r="H27" s="23">
        <f>'P2 Presupuesto Aprobado-Ejec '!H28</f>
        <v>1304900</v>
      </c>
      <c r="I27" s="23">
        <f>'P2 Presupuesto Aprobado-Ejec '!I28</f>
        <v>7721234.8499999996</v>
      </c>
      <c r="J27" s="23">
        <f>'P2 Presupuesto Aprobado-Ejec '!J28</f>
        <v>2733381.96</v>
      </c>
      <c r="K27" s="23">
        <f>'P2 Presupuesto Aprobado-Ejec '!K28</f>
        <v>2460923</v>
      </c>
      <c r="L27" s="23">
        <f>'P2 Presupuesto Aprobado-Ejec '!L28</f>
        <v>9901280.9299999997</v>
      </c>
      <c r="M27" s="23">
        <f>'P2 Presupuesto Aprobado-Ejec '!M28</f>
        <v>2736038.03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38471097.770000003</v>
      </c>
    </row>
    <row r="28" spans="3:16" x14ac:dyDescent="0.25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733360.3</v>
      </c>
      <c r="J28" s="24">
        <f>'P2 Presupuesto Aprobado-Ejec '!J29</f>
        <v>0</v>
      </c>
      <c r="K28" s="24">
        <f>'P2 Presupuesto Aprobado-Ejec '!K29</f>
        <v>360380</v>
      </c>
      <c r="L28" s="24">
        <f>'P2 Presupuesto Aprobado-Ejec '!L29</f>
        <v>3845311.79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4939052.09</v>
      </c>
    </row>
    <row r="29" spans="3:16" x14ac:dyDescent="0.25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10620</v>
      </c>
      <c r="J29" s="24">
        <f>'P2 Presupuesto Aprobado-Ejec '!J30</f>
        <v>0</v>
      </c>
      <c r="K29" s="24">
        <f>'P2 Presupuesto Aprobado-Ejec '!K30</f>
        <v>940283</v>
      </c>
      <c r="L29" s="24">
        <f>'P2 Presupuesto Aprobado-Ejec '!L30</f>
        <v>22626.07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973529.07</v>
      </c>
    </row>
    <row r="30" spans="3:16" x14ac:dyDescent="0.25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442098.8</v>
      </c>
      <c r="K30" s="24">
        <f>'P2 Presupuesto Aprobado-Ejec '!K31</f>
        <v>0</v>
      </c>
      <c r="L30" s="24">
        <f>'P2 Presupuesto Aprobado-Ejec '!L31</f>
        <v>6666.67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448765.47</v>
      </c>
    </row>
    <row r="31" spans="3:16" x14ac:dyDescent="0.25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166.67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166.67</v>
      </c>
    </row>
    <row r="32" spans="3:16" x14ac:dyDescent="0.25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885000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312456.36</v>
      </c>
      <c r="K32" s="24">
        <f>'P2 Presupuesto Aprobado-Ejec '!K33</f>
        <v>0</v>
      </c>
      <c r="L32" s="24">
        <f>'P2 Presupuesto Aprobado-Ejec '!L33</f>
        <v>852442.76</v>
      </c>
      <c r="M32" s="24">
        <f>'P2 Presupuesto Aprobado-Ejec '!M33</f>
        <v>59881.46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2109780.58</v>
      </c>
    </row>
    <row r="33" spans="3:16" x14ac:dyDescent="0.25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203940.58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3034705.57</v>
      </c>
      <c r="M33" s="24">
        <f>'P2 Presupuesto Aprobado-Ejec '!M34</f>
        <v>774574.74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4013220.8899999997</v>
      </c>
    </row>
    <row r="34" spans="3:16" x14ac:dyDescent="0.25">
      <c r="C34" s="5" t="s">
        <v>24</v>
      </c>
      <c r="D34" s="24">
        <f>'P2 Presupuesto Aprobado-Ejec '!D35</f>
        <v>560000</v>
      </c>
      <c r="E34" s="24">
        <f>'P2 Presupuesto Aprobado-Ejec '!E35</f>
        <v>1568080</v>
      </c>
      <c r="F34" s="24">
        <f>'P2 Presupuesto Aprobado-Ejec '!F35</f>
        <v>2491600</v>
      </c>
      <c r="G34" s="24">
        <f>'P2 Presupuesto Aprobado-Ejec '!G35</f>
        <v>2108100</v>
      </c>
      <c r="H34" s="24">
        <f>'P2 Presupuesto Aprobado-Ejec '!H35</f>
        <v>1304900</v>
      </c>
      <c r="I34" s="24">
        <f>'P2 Presupuesto Aprobado-Ejec '!I35</f>
        <v>6007860</v>
      </c>
      <c r="J34" s="24">
        <f>'P2 Presupuesto Aprobado-Ejec '!J35</f>
        <v>1978826.8</v>
      </c>
      <c r="K34" s="24">
        <f>'P2 Presupuesto Aprobado-Ejec '!K35</f>
        <v>1160260</v>
      </c>
      <c r="L34" s="24">
        <f>'P2 Presupuesto Aprobado-Ejec '!L35</f>
        <v>2104293.3199999998</v>
      </c>
      <c r="M34" s="24">
        <f>'P2 Presupuesto Aprobado-Ejec '!M35</f>
        <v>937680.08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20221600.199999999</v>
      </c>
    </row>
    <row r="35" spans="3:16" x14ac:dyDescent="0.25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25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4000559</v>
      </c>
      <c r="H36" s="24">
        <f>'P2 Presupuesto Aprobado-Ejec '!H37</f>
        <v>0</v>
      </c>
      <c r="I36" s="24">
        <f>'P2 Presupuesto Aprobado-Ejec '!I37</f>
        <v>765453.97</v>
      </c>
      <c r="J36" s="24" t="str">
        <f>'P2 Presupuesto Aprobado-Ejec '!J37</f>
        <v>Xs</v>
      </c>
      <c r="K36" s="24">
        <f>'P2 Presupuesto Aprobado-Ejec '!K37</f>
        <v>0</v>
      </c>
      <c r="L36" s="24">
        <f>'P2 Presupuesto Aprobado-Ejec '!L37</f>
        <v>35068.080000000002</v>
      </c>
      <c r="M36" s="24">
        <f>'P2 Presupuesto Aprobado-Ejec '!M37</f>
        <v>963901.75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5764982.7999999998</v>
      </c>
    </row>
    <row r="37" spans="3:16" x14ac:dyDescent="0.25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25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25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25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25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25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25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25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25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25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25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25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25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25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25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25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25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749823.62</v>
      </c>
      <c r="J53" s="23">
        <f>'P2 Presupuesto Aprobado-Ejec '!J54</f>
        <v>0</v>
      </c>
      <c r="K53" s="23">
        <f>'P2 Presupuesto Aprobado-Ejec '!K54</f>
        <v>210003.54</v>
      </c>
      <c r="L53" s="23">
        <f>'P2 Presupuesto Aprobado-Ejec '!L54</f>
        <v>0</v>
      </c>
      <c r="M53" s="23">
        <f>'P2 Presupuesto Aprobado-Ejec '!M54</f>
        <v>1139882.07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2099709.23</v>
      </c>
    </row>
    <row r="54" spans="3:16" x14ac:dyDescent="0.25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649523.62</v>
      </c>
      <c r="J54" s="24">
        <f>'P2 Presupuesto Aprobado-Ejec '!J55</f>
        <v>0</v>
      </c>
      <c r="K54" s="24">
        <f>'P2 Presupuesto Aprobado-Ejec '!K55</f>
        <v>210003.54</v>
      </c>
      <c r="L54" s="24">
        <f>'P2 Presupuesto Aprobado-Ejec '!L55</f>
        <v>0</v>
      </c>
      <c r="M54" s="24">
        <f>'P2 Presupuesto Aprobado-Ejec '!M55</f>
        <v>1037050.03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1896577.19</v>
      </c>
    </row>
    <row r="55" spans="3:16" x14ac:dyDescent="0.25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100300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100300</v>
      </c>
    </row>
    <row r="56" spans="3:16" x14ac:dyDescent="0.25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25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25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102832.04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102832.04</v>
      </c>
    </row>
    <row r="59" spans="3:16" x14ac:dyDescent="0.25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25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25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25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25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25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25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25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25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25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25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25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25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25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25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25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25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25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25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25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25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25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25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25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25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25">
      <c r="C84" s="8" t="s">
        <v>65</v>
      </c>
      <c r="D84" s="29">
        <f>SUM(D11,D17,D27,D37,D46,D53,D63,D71,)</f>
        <v>17780000.490000002</v>
      </c>
      <c r="E84" s="29">
        <f t="shared" ref="E84:P84" si="2">SUM(E11,E17,E27,E37,E46,E53,E63,E71,)</f>
        <v>20308734.23</v>
      </c>
      <c r="F84" s="29">
        <f t="shared" si="2"/>
        <v>28207015.859999999</v>
      </c>
      <c r="G84" s="29">
        <f t="shared" si="2"/>
        <v>24984925.199999999</v>
      </c>
      <c r="H84" s="29">
        <f t="shared" si="2"/>
        <v>20756236.170000002</v>
      </c>
      <c r="I84" s="29">
        <f t="shared" si="2"/>
        <v>42594786.32</v>
      </c>
      <c r="J84" s="29">
        <f t="shared" si="2"/>
        <v>27131531.75</v>
      </c>
      <c r="K84" s="29">
        <f t="shared" si="2"/>
        <v>25358423.359999999</v>
      </c>
      <c r="L84" s="29">
        <f t="shared" si="2"/>
        <v>35120345.439999998</v>
      </c>
      <c r="M84" s="29">
        <f t="shared" si="2"/>
        <v>28373501.57</v>
      </c>
      <c r="N84" s="29">
        <f t="shared" si="2"/>
        <v>0</v>
      </c>
      <c r="O84" s="29">
        <f t="shared" si="2"/>
        <v>0</v>
      </c>
      <c r="P84" s="29">
        <f t="shared" si="2"/>
        <v>270615500.39000005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LIBRE ACCESO A LA IN</cp:lastModifiedBy>
  <cp:lastPrinted>2023-11-01T19:30:17Z</cp:lastPrinted>
  <dcterms:created xsi:type="dcterms:W3CDTF">2021-07-29T18:58:50Z</dcterms:created>
  <dcterms:modified xsi:type="dcterms:W3CDTF">2023-11-02T13:14:28Z</dcterms:modified>
</cp:coreProperties>
</file>