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60" windowHeight="7320" firstSheet="3" activeTab="3"/>
  </bookViews>
  <sheets>
    <sheet name="Enero Analisis" sheetId="5" state="hidden" r:id="rId1"/>
    <sheet name="Febrero Analisis" sheetId="6" state="hidden" r:id="rId2"/>
    <sheet name="MArzo Analisis" sheetId="7" state="hidden" r:id="rId3"/>
    <sheet name="Gráfico2" sheetId="12" r:id="rId4"/>
    <sheet name="Tabla  Trimestre III" sheetId="2" r:id="rId5"/>
    <sheet name="Gráfico Julio 2022" sheetId="13" r:id="rId6"/>
    <sheet name="Gráfico Agosto 2022" sheetId="14" r:id="rId7"/>
    <sheet name="Gráfico Septiembre" sheetId="15" r:id="rId8"/>
    <sheet name="Grafico comparativo prog Vs eje" sheetId="20" r:id="rId9"/>
    <sheet name="Tabla por provincia y sede" sheetId="4" r:id="rId10"/>
    <sheet name="Tabla provincias y meses" sheetId="17" r:id="rId11"/>
    <sheet name="Tabla Julio" sheetId="8" r:id="rId12"/>
    <sheet name="Tabla Agosto" sheetId="9" r:id="rId13"/>
    <sheet name="Tabla Septiembre" sheetId="10" r:id="rId14"/>
    <sheet name="Hoja1" sheetId="19" r:id="rId15"/>
  </sheets>
  <externalReferences>
    <externalReference r:id="rId16"/>
  </externalReferences>
  <definedNames>
    <definedName name="_xlnm.Print_Area" localSheetId="9">'Tabla por provincia y sede'!$A$66:$E$70</definedName>
    <definedName name="_xlnm.Print_Area" localSheetId="10">'Tabla provincias y meses'!$A$1:$F$58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0" l="1"/>
  <c r="D61" i="4"/>
  <c r="C61" i="4"/>
  <c r="D40" i="4"/>
  <c r="C40" i="4"/>
  <c r="D20" i="4"/>
  <c r="B61" i="4"/>
  <c r="B40" i="4"/>
  <c r="B20" i="4"/>
  <c r="C68" i="4"/>
  <c r="D68" i="4"/>
  <c r="B68" i="4"/>
  <c r="C67" i="4"/>
  <c r="D67" i="4"/>
  <c r="B67" i="4"/>
  <c r="C20" i="4"/>
  <c r="B35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C22" i="2"/>
  <c r="B22" i="2"/>
  <c r="C35" i="2" l="1"/>
  <c r="B19" i="2"/>
  <c r="E68" i="4" l="1"/>
  <c r="C69" i="4"/>
  <c r="B69" i="4"/>
  <c r="D69" i="4" l="1"/>
  <c r="E67" i="4"/>
  <c r="E69" i="4" s="1"/>
  <c r="F191" i="7" l="1"/>
  <c r="F173" i="7"/>
  <c r="F181" i="7"/>
  <c r="F146" i="7"/>
  <c r="F143" i="7"/>
  <c r="F134" i="7"/>
  <c r="F110" i="7"/>
  <c r="F118" i="7"/>
  <c r="F94" i="7"/>
  <c r="F102" i="7"/>
  <c r="F64" i="7"/>
  <c r="F41" i="7"/>
  <c r="F49" i="7"/>
  <c r="F14" i="7"/>
  <c r="F7" i="7"/>
  <c r="F161" i="6"/>
  <c r="F147" i="6"/>
  <c r="F134" i="6"/>
  <c r="F124" i="6"/>
  <c r="F111" i="6"/>
  <c r="F114" i="6"/>
  <c r="F100" i="6"/>
  <c r="F103" i="6"/>
  <c r="F73" i="6"/>
  <c r="F78" i="6"/>
  <c r="F61" i="6"/>
  <c r="F66" i="6"/>
  <c r="F50" i="6"/>
  <c r="F55" i="6"/>
  <c r="F37" i="6"/>
  <c r="F42" i="6"/>
  <c r="F35" i="6"/>
  <c r="F11" i="6"/>
  <c r="F14" i="6"/>
  <c r="F19" i="6"/>
  <c r="D159" i="5"/>
  <c r="D164" i="5"/>
  <c r="D167" i="5"/>
  <c r="D136" i="5"/>
  <c r="D139" i="5"/>
  <c r="D122" i="5"/>
  <c r="D125" i="5"/>
  <c r="D121" i="5"/>
  <c r="D114" i="5"/>
  <c r="D99" i="5"/>
  <c r="D102" i="5"/>
  <c r="D107" i="5"/>
  <c r="D72" i="5"/>
  <c r="D75" i="5"/>
  <c r="D69" i="5"/>
  <c r="D58" i="5"/>
  <c r="D63" i="5"/>
  <c r="D55" i="5"/>
  <c r="D27" i="5"/>
  <c r="D30" i="5"/>
  <c r="D35" i="5"/>
  <c r="D19" i="5"/>
  <c r="D10" i="5"/>
  <c r="E210" i="7"/>
  <c r="E211" i="7" s="1"/>
  <c r="E196" i="7"/>
  <c r="F192" i="7" s="1"/>
  <c r="E182" i="7"/>
  <c r="F174" i="7" s="1"/>
  <c r="E167" i="7"/>
  <c r="F164" i="7" s="1"/>
  <c r="E153" i="7"/>
  <c r="F147" i="7" s="1"/>
  <c r="E139" i="7"/>
  <c r="F127" i="7" s="1"/>
  <c r="E122" i="7"/>
  <c r="F111" i="7" s="1"/>
  <c r="E104" i="7"/>
  <c r="F95" i="7" s="1"/>
  <c r="E87" i="7"/>
  <c r="F80" i="7" s="1"/>
  <c r="E70" i="7"/>
  <c r="F65" i="7" s="1"/>
  <c r="E53" i="7"/>
  <c r="F42" i="7" s="1"/>
  <c r="E36" i="7"/>
  <c r="F29" i="7" s="1"/>
  <c r="E21" i="7"/>
  <c r="F15" i="7" s="1"/>
  <c r="E163" i="6"/>
  <c r="F159" i="6" s="1"/>
  <c r="E149" i="6"/>
  <c r="F148" i="6" s="1"/>
  <c r="E138" i="6"/>
  <c r="F135" i="6" s="1"/>
  <c r="E125" i="6"/>
  <c r="F122" i="6" s="1"/>
  <c r="E114" i="6"/>
  <c r="F112" i="6" s="1"/>
  <c r="E104" i="6"/>
  <c r="F101" i="6" s="1"/>
  <c r="E92" i="6"/>
  <c r="F86" i="6" s="1"/>
  <c r="E78" i="6"/>
  <c r="F71" i="6" s="1"/>
  <c r="E66" i="6"/>
  <c r="F59" i="6" s="1"/>
  <c r="E55" i="6"/>
  <c r="F48" i="6" s="1"/>
  <c r="E44" i="6"/>
  <c r="F43" i="6" s="1"/>
  <c r="E31" i="6"/>
  <c r="F29" i="6" s="1"/>
  <c r="E19" i="6"/>
  <c r="F12" i="6" s="1"/>
  <c r="C168" i="5"/>
  <c r="D160" i="5" s="1"/>
  <c r="C153" i="5"/>
  <c r="D150" i="5" s="1"/>
  <c r="C142" i="5"/>
  <c r="D137" i="5" s="1"/>
  <c r="C129" i="5"/>
  <c r="D123" i="5" s="1"/>
  <c r="C117" i="5"/>
  <c r="D112" i="5" s="1"/>
  <c r="C107" i="5"/>
  <c r="D100" i="5" s="1"/>
  <c r="C94" i="5"/>
  <c r="D91" i="5" s="1"/>
  <c r="C79" i="5"/>
  <c r="D73" i="5" s="1"/>
  <c r="C65" i="5"/>
  <c r="D56" i="5" s="1"/>
  <c r="C51" i="5"/>
  <c r="D45" i="5" s="1"/>
  <c r="C36" i="5"/>
  <c r="D28" i="5" s="1"/>
  <c r="C22" i="5"/>
  <c r="D20" i="5" s="1"/>
  <c r="C14" i="5"/>
  <c r="D8" i="5" s="1"/>
  <c r="E20" i="4"/>
  <c r="D149" i="5" l="1"/>
  <c r="F28" i="6"/>
  <c r="F36" i="7"/>
  <c r="F208" i="7"/>
  <c r="D7" i="5"/>
  <c r="D18" i="5"/>
  <c r="D34" i="5"/>
  <c r="D40" i="5"/>
  <c r="D43" i="5"/>
  <c r="D62" i="5"/>
  <c r="D79" i="5"/>
  <c r="D71" i="5"/>
  <c r="D89" i="5"/>
  <c r="D106" i="5"/>
  <c r="D111" i="5"/>
  <c r="D129" i="5"/>
  <c r="D133" i="5"/>
  <c r="D135" i="5"/>
  <c r="D148" i="5"/>
  <c r="D163" i="5"/>
  <c r="F18" i="6"/>
  <c r="F10" i="6"/>
  <c r="F27" i="6"/>
  <c r="F41" i="6"/>
  <c r="F54" i="6"/>
  <c r="F65" i="6"/>
  <c r="F77" i="6"/>
  <c r="F92" i="6"/>
  <c r="F84" i="6"/>
  <c r="F99" i="6"/>
  <c r="F110" i="6"/>
  <c r="F120" i="6"/>
  <c r="F133" i="6"/>
  <c r="F146" i="6"/>
  <c r="F160" i="6"/>
  <c r="F21" i="7"/>
  <c r="F13" i="7"/>
  <c r="F35" i="7"/>
  <c r="F27" i="7"/>
  <c r="F48" i="7"/>
  <c r="F57" i="7"/>
  <c r="F63" i="7"/>
  <c r="F86" i="7"/>
  <c r="F78" i="7"/>
  <c r="F101" i="7"/>
  <c r="F93" i="7"/>
  <c r="F117" i="7"/>
  <c r="F109" i="7"/>
  <c r="F133" i="7"/>
  <c r="F153" i="7"/>
  <c r="F145" i="7"/>
  <c r="F162" i="7"/>
  <c r="F180" i="7"/>
  <c r="F172" i="7"/>
  <c r="F190" i="7"/>
  <c r="F207" i="7"/>
  <c r="D90" i="5"/>
  <c r="F85" i="6"/>
  <c r="F121" i="6"/>
  <c r="F28" i="7"/>
  <c r="F87" i="7"/>
  <c r="F163" i="7"/>
  <c r="D13" i="5"/>
  <c r="D22" i="5"/>
  <c r="D33" i="5"/>
  <c r="D50" i="5"/>
  <c r="D42" i="5"/>
  <c r="D61" i="5"/>
  <c r="D78" i="5"/>
  <c r="D70" i="5"/>
  <c r="D88" i="5"/>
  <c r="D105" i="5"/>
  <c r="D117" i="5"/>
  <c r="D128" i="5"/>
  <c r="D142" i="5"/>
  <c r="D134" i="5"/>
  <c r="D147" i="5"/>
  <c r="D162" i="5"/>
  <c r="F17" i="6"/>
  <c r="F9" i="6"/>
  <c r="F26" i="6"/>
  <c r="F40" i="6"/>
  <c r="F53" i="6"/>
  <c r="F64" i="6"/>
  <c r="F76" i="6"/>
  <c r="F91" i="6"/>
  <c r="F83" i="6"/>
  <c r="F98" i="6"/>
  <c r="F109" i="6"/>
  <c r="F119" i="6"/>
  <c r="F132" i="6"/>
  <c r="F145" i="6"/>
  <c r="F20" i="7"/>
  <c r="F12" i="7"/>
  <c r="F34" i="7"/>
  <c r="F26" i="7"/>
  <c r="F47" i="7"/>
  <c r="F70" i="7"/>
  <c r="F62" i="7"/>
  <c r="F85" i="7"/>
  <c r="F77" i="7"/>
  <c r="F100" i="7"/>
  <c r="F92" i="7"/>
  <c r="F116" i="7"/>
  <c r="F126" i="7"/>
  <c r="F132" i="7"/>
  <c r="F152" i="7"/>
  <c r="F144" i="7"/>
  <c r="F161" i="7"/>
  <c r="F179" i="7"/>
  <c r="F186" i="7"/>
  <c r="F189" i="7"/>
  <c r="F206" i="7"/>
  <c r="F82" i="6"/>
  <c r="E164" i="6"/>
  <c r="D12" i="5"/>
  <c r="D21" i="5"/>
  <c r="D32" i="5"/>
  <c r="D49" i="5"/>
  <c r="D41" i="5"/>
  <c r="D60" i="5"/>
  <c r="D77" i="5"/>
  <c r="D83" i="5"/>
  <c r="D87" i="5"/>
  <c r="D104" i="5"/>
  <c r="D116" i="5"/>
  <c r="D127" i="5"/>
  <c r="D141" i="5"/>
  <c r="D146" i="5"/>
  <c r="D157" i="5"/>
  <c r="D161" i="5"/>
  <c r="F16" i="6"/>
  <c r="F8" i="6"/>
  <c r="F25" i="6"/>
  <c r="F39" i="6"/>
  <c r="F52" i="6"/>
  <c r="F63" i="6"/>
  <c r="F75" i="6"/>
  <c r="F90" i="6"/>
  <c r="F96" i="6"/>
  <c r="F97" i="6"/>
  <c r="F118" i="6"/>
  <c r="F129" i="6"/>
  <c r="F131" i="6"/>
  <c r="F144" i="6"/>
  <c r="F158" i="6"/>
  <c r="F19" i="7"/>
  <c r="F11" i="7"/>
  <c r="F33" i="7"/>
  <c r="F40" i="7"/>
  <c r="F46" i="7"/>
  <c r="F69" i="7"/>
  <c r="F61" i="7"/>
  <c r="F84" i="7"/>
  <c r="F76" i="7"/>
  <c r="F99" i="7"/>
  <c r="F108" i="7"/>
  <c r="F115" i="7"/>
  <c r="F139" i="7"/>
  <c r="F131" i="7"/>
  <c r="F151" i="7"/>
  <c r="F157" i="7"/>
  <c r="F160" i="7"/>
  <c r="F178" i="7"/>
  <c r="F196" i="7"/>
  <c r="F188" i="7"/>
  <c r="F205" i="7"/>
  <c r="F79" i="7"/>
  <c r="D11" i="5"/>
  <c r="D31" i="5"/>
  <c r="D48" i="5"/>
  <c r="D51" i="5"/>
  <c r="D59" i="5"/>
  <c r="D76" i="5"/>
  <c r="D94" i="5"/>
  <c r="D86" i="5"/>
  <c r="D103" i="5"/>
  <c r="D115" i="5"/>
  <c r="D126" i="5"/>
  <c r="D140" i="5"/>
  <c r="D153" i="5"/>
  <c r="D168" i="5"/>
  <c r="F15" i="6"/>
  <c r="F23" i="6"/>
  <c r="F24" i="6"/>
  <c r="F38" i="6"/>
  <c r="F51" i="6"/>
  <c r="F62" i="6"/>
  <c r="F74" i="6"/>
  <c r="F89" i="6"/>
  <c r="F104" i="6"/>
  <c r="F108" i="6"/>
  <c r="F125" i="6"/>
  <c r="F138" i="6"/>
  <c r="F130" i="6"/>
  <c r="F143" i="6"/>
  <c r="F157" i="6"/>
  <c r="F18" i="7"/>
  <c r="F10" i="7"/>
  <c r="F32" i="7"/>
  <c r="F53" i="7"/>
  <c r="F45" i="7"/>
  <c r="F68" i="7"/>
  <c r="F60" i="7"/>
  <c r="F83" i="7"/>
  <c r="F75" i="7"/>
  <c r="F98" i="7"/>
  <c r="F122" i="7"/>
  <c r="F114" i="7"/>
  <c r="F138" i="7"/>
  <c r="F130" i="7"/>
  <c r="F150" i="7"/>
  <c r="F167" i="7"/>
  <c r="F159" i="7"/>
  <c r="F177" i="7"/>
  <c r="F195" i="7"/>
  <c r="F187" i="7"/>
  <c r="F204" i="7"/>
  <c r="F137" i="6"/>
  <c r="F142" i="6"/>
  <c r="F153" i="6"/>
  <c r="F156" i="6"/>
  <c r="F17" i="7"/>
  <c r="F9" i="7"/>
  <c r="F31" i="7"/>
  <c r="F52" i="7"/>
  <c r="F44" i="7"/>
  <c r="F67" i="7"/>
  <c r="F59" i="7"/>
  <c r="F82" i="7"/>
  <c r="F91" i="7"/>
  <c r="F97" i="7"/>
  <c r="F121" i="7"/>
  <c r="F113" i="7"/>
  <c r="F137" i="7"/>
  <c r="F129" i="7"/>
  <c r="F149" i="7"/>
  <c r="F166" i="7"/>
  <c r="F158" i="7"/>
  <c r="F176" i="7"/>
  <c r="F194" i="7"/>
  <c r="F200" i="7"/>
  <c r="F203" i="7"/>
  <c r="D47" i="5"/>
  <c r="D85" i="5"/>
  <c r="F88" i="6"/>
  <c r="C169" i="5"/>
  <c r="D9" i="5"/>
  <c r="D26" i="5"/>
  <c r="D29" i="5"/>
  <c r="D46" i="5"/>
  <c r="D65" i="5"/>
  <c r="D57" i="5"/>
  <c r="D74" i="5"/>
  <c r="D92" i="5"/>
  <c r="D84" i="5"/>
  <c r="D101" i="5"/>
  <c r="D113" i="5"/>
  <c r="D124" i="5"/>
  <c r="D138" i="5"/>
  <c r="D151" i="5"/>
  <c r="D166" i="5"/>
  <c r="D158" i="5"/>
  <c r="F13" i="6"/>
  <c r="F30" i="6"/>
  <c r="F44" i="6"/>
  <c r="F36" i="6"/>
  <c r="F49" i="6"/>
  <c r="F60" i="6"/>
  <c r="F72" i="6"/>
  <c r="F87" i="6"/>
  <c r="F102" i="6"/>
  <c r="F113" i="6"/>
  <c r="F123" i="6"/>
  <c r="F136" i="6"/>
  <c r="F149" i="6"/>
  <c r="F163" i="6"/>
  <c r="F155" i="6"/>
  <c r="F16" i="7"/>
  <c r="F8" i="7"/>
  <c r="F30" i="7"/>
  <c r="F51" i="7"/>
  <c r="F43" i="7"/>
  <c r="F66" i="7"/>
  <c r="F58" i="7"/>
  <c r="F81" i="7"/>
  <c r="F104" i="7"/>
  <c r="F96" i="7"/>
  <c r="F120" i="7"/>
  <c r="F112" i="7"/>
  <c r="F136" i="7"/>
  <c r="F128" i="7"/>
  <c r="F148" i="7"/>
  <c r="F165" i="7"/>
  <c r="F171" i="7"/>
  <c r="F175" i="7"/>
  <c r="F193" i="7"/>
  <c r="F210" i="7"/>
  <c r="F202" i="7"/>
  <c r="D44" i="5"/>
  <c r="D93" i="5"/>
  <c r="D152" i="5"/>
  <c r="F31" i="6"/>
  <c r="D36" i="5"/>
  <c r="D64" i="5"/>
  <c r="D98" i="5"/>
  <c r="D165" i="5"/>
  <c r="F7" i="6"/>
  <c r="F70" i="6"/>
  <c r="F162" i="6"/>
  <c r="F154" i="6"/>
  <c r="F25" i="7"/>
  <c r="F50" i="7"/>
  <c r="F74" i="7"/>
  <c r="F103" i="7"/>
  <c r="F119" i="7"/>
  <c r="F135" i="7"/>
  <c r="F182" i="7"/>
  <c r="F209" i="7"/>
  <c r="F201" i="7"/>
  <c r="E51" i="4"/>
  <c r="E12" i="4"/>
  <c r="E14" i="2"/>
  <c r="E13" i="2"/>
  <c r="E10" i="2"/>
  <c r="E12" i="2"/>
  <c r="E17" i="2"/>
  <c r="E9" i="2"/>
  <c r="E11" i="2"/>
  <c r="E16" i="2"/>
  <c r="E8" i="2"/>
  <c r="E18" i="2"/>
  <c r="E15" i="2"/>
  <c r="E7" i="2"/>
  <c r="E6" i="2"/>
  <c r="E19" i="2"/>
  <c r="D14" i="5" l="1"/>
  <c r="D77" i="17"/>
  <c r="F12" i="17"/>
  <c r="F48" i="17"/>
  <c r="D74" i="17"/>
  <c r="F52" i="17"/>
  <c r="F20" i="17"/>
  <c r="F40" i="17"/>
  <c r="F15" i="17"/>
  <c r="F39" i="17"/>
  <c r="D83" i="17"/>
  <c r="D78" i="17"/>
  <c r="F47" i="17"/>
  <c r="F55" i="17"/>
  <c r="F46" i="17"/>
  <c r="E15" i="4"/>
  <c r="E16" i="4"/>
  <c r="E13" i="4"/>
  <c r="F50" i="17"/>
  <c r="E7" i="4"/>
  <c r="E54" i="4"/>
  <c r="E8" i="4"/>
  <c r="F30" i="17"/>
  <c r="E196" i="10"/>
  <c r="E50" i="4"/>
  <c r="E56" i="4"/>
  <c r="E55" i="4"/>
  <c r="E60" i="4"/>
  <c r="E29" i="4"/>
  <c r="F11" i="17"/>
  <c r="E32" i="4"/>
  <c r="E30" i="4"/>
  <c r="E38" i="4"/>
  <c r="E36" i="4"/>
  <c r="E28" i="4"/>
  <c r="E33" i="4"/>
  <c r="E34" i="4"/>
  <c r="D81" i="17"/>
  <c r="E37" i="4"/>
  <c r="E14" i="4"/>
  <c r="E18" i="4"/>
  <c r="E9" i="4"/>
  <c r="E58" i="4"/>
  <c r="F32" i="17"/>
  <c r="E31" i="4"/>
  <c r="E19" i="4"/>
  <c r="E59" i="4"/>
  <c r="F38" i="17"/>
  <c r="F27" i="17"/>
  <c r="E17" i="4"/>
  <c r="E48" i="4"/>
  <c r="E35" i="4"/>
  <c r="E10" i="4"/>
  <c r="E52" i="4"/>
  <c r="F42" i="17"/>
  <c r="E27" i="4"/>
  <c r="E11" i="4"/>
  <c r="F28" i="17"/>
  <c r="F23" i="17"/>
  <c r="E53" i="4"/>
  <c r="E49" i="4"/>
  <c r="F24" i="17"/>
  <c r="E57" i="4"/>
  <c r="E39" i="4"/>
  <c r="F34" i="17"/>
  <c r="F14" i="17"/>
  <c r="F22" i="17"/>
  <c r="F18" i="17"/>
  <c r="F26" i="17"/>
  <c r="F54" i="17"/>
  <c r="F56" i="17" l="1"/>
  <c r="D76" i="17"/>
  <c r="D75" i="17"/>
  <c r="F44" i="17"/>
  <c r="F16" i="17"/>
  <c r="D73" i="17"/>
  <c r="F31" i="17"/>
  <c r="D84" i="17"/>
  <c r="D82" i="17"/>
  <c r="E72" i="17"/>
  <c r="F36" i="17"/>
  <c r="F8" i="17"/>
  <c r="D72" i="17"/>
  <c r="F19" i="17"/>
  <c r="F43" i="17"/>
  <c r="F7" i="17"/>
  <c r="D80" i="17"/>
  <c r="F51" i="17"/>
  <c r="F6" i="17"/>
  <c r="E78" i="17"/>
  <c r="F10" i="17"/>
  <c r="E73" i="17"/>
  <c r="F21" i="17"/>
  <c r="F45" i="17"/>
  <c r="E79" i="17"/>
  <c r="E76" i="17"/>
  <c r="F35" i="17"/>
  <c r="F57" i="17"/>
  <c r="E84" i="17"/>
  <c r="F53" i="17"/>
  <c r="E83" i="17"/>
  <c r="E74" i="17"/>
  <c r="F17" i="17"/>
  <c r="F29" i="17"/>
  <c r="E77" i="17"/>
  <c r="E80" i="17"/>
  <c r="F41" i="17"/>
  <c r="D79" i="17"/>
  <c r="E82" i="17"/>
  <c r="F49" i="17" l="1"/>
  <c r="F33" i="17"/>
  <c r="F9" i="17"/>
  <c r="D85" i="17"/>
  <c r="E81" i="17"/>
  <c r="E75" i="17"/>
  <c r="E85" i="17" s="1"/>
  <c r="F13" i="17"/>
  <c r="F25" i="17"/>
  <c r="F37" i="17"/>
  <c r="F58" i="17" l="1"/>
</calcChain>
</file>

<file path=xl/sharedStrings.xml><?xml version="1.0" encoding="utf-8"?>
<sst xmlns="http://schemas.openxmlformats.org/spreadsheetml/2006/main" count="1537" uniqueCount="426">
  <si>
    <t>Dirección General de Embellecimiento de Carreteras y Avenidas de Circunvalaciones.</t>
  </si>
  <si>
    <t>Departamento de Planificación y Desarrollo</t>
  </si>
  <si>
    <t>Lugar</t>
  </si>
  <si>
    <t xml:space="preserve">Intervenciones    Carreteras / Avenidas </t>
  </si>
  <si>
    <t>M2 Programados</t>
  </si>
  <si>
    <t>M2 Ejecutados</t>
  </si>
  <si>
    <t>Sub-Indicador de Eficacia</t>
  </si>
  <si>
    <t>Sede</t>
  </si>
  <si>
    <t>Región Norte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</si>
  <si>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</si>
  <si>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</si>
  <si>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</si>
  <si>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</si>
  <si>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</si>
  <si>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</si>
  <si>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</si>
  <si>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</si>
  <si>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</si>
  <si>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</si>
  <si>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t>Oficina Provincial Barahona</t>
  </si>
  <si>
    <t xml:space="preserve"> </t>
  </si>
  <si>
    <t>Total Mes de Trimestre</t>
  </si>
  <si>
    <t>Enero</t>
  </si>
  <si>
    <t>Febrero</t>
  </si>
  <si>
    <t>Marzo</t>
  </si>
  <si>
    <t>Total</t>
  </si>
  <si>
    <r>
      <t>M</t>
    </r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Trabajados I Trimestre 2022</t>
    </r>
  </si>
  <si>
    <t>Mes</t>
  </si>
  <si>
    <t xml:space="preserve">Carreteras / Avenidas 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</si>
  <si>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</si>
  <si>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>Autopista las Américas</t>
  </si>
  <si>
    <t>Carretera Mella</t>
  </si>
  <si>
    <t>Avenida Ecológica</t>
  </si>
  <si>
    <t>Carretera San Antonio de Guerra</t>
  </si>
  <si>
    <t xml:space="preserve">Avenida Cayetano Germosén </t>
  </si>
  <si>
    <t xml:space="preserve">Avenida Mirador Sur </t>
  </si>
  <si>
    <t>Avenida Máximo Gómez</t>
  </si>
  <si>
    <t xml:space="preserve">Avenida Hispanoamericana </t>
  </si>
  <si>
    <t>Avenida Circunvalación Norte</t>
  </si>
  <si>
    <t>Avenida Mirador del Yaqué</t>
  </si>
  <si>
    <t>Carretera Duarte</t>
  </si>
  <si>
    <t xml:space="preserve">Avenida Luis Ginebra </t>
  </si>
  <si>
    <t>Avenida Hermanas Mirabal</t>
  </si>
  <si>
    <t xml:space="preserve">Calle Costa Dorada </t>
  </si>
  <si>
    <t>Avenida Mayor General Antonio Imbert Barrera</t>
  </si>
  <si>
    <t xml:space="preserve">Calle Prieto Tour </t>
  </si>
  <si>
    <t>Avenida Gral. Gregorio Luperón.</t>
  </si>
  <si>
    <t>Calle Privada.</t>
  </si>
  <si>
    <t xml:space="preserve">Avenida Manolo Tavarez Justo </t>
  </si>
  <si>
    <t>Avenida Francisco Alberto Caamaño</t>
  </si>
  <si>
    <t>Calle Duarte</t>
  </si>
  <si>
    <t>Oficina Provincial Samaná</t>
  </si>
  <si>
    <t>Avenida Circunvalación.</t>
  </si>
  <si>
    <t>Avenida La Marina.</t>
  </si>
  <si>
    <t>Avenida William Johnson.</t>
  </si>
  <si>
    <t>Calle Daniel Wilmore.</t>
  </si>
  <si>
    <t>Carretera al Hotel Antiguo Cayacoa.</t>
  </si>
  <si>
    <t>Calle Rosa Duarte.</t>
  </si>
  <si>
    <t>Calle Adriano Horton.</t>
  </si>
  <si>
    <t>Calle Ángel Messina</t>
  </si>
  <si>
    <t>Calle María Trinidad Sánchez.</t>
  </si>
  <si>
    <t>Calle Julio Lavandier.</t>
  </si>
  <si>
    <t>Calle del Tanque.</t>
  </si>
  <si>
    <t xml:space="preserve">Avenida Dr. Luis Báez del Rosario. </t>
  </si>
  <si>
    <t>Avenida Troncal de Penetración B.</t>
  </si>
  <si>
    <t>Calle Padre Billini.</t>
  </si>
  <si>
    <t>Calle Colón.</t>
  </si>
  <si>
    <t xml:space="preserve">Calle San Francisco </t>
  </si>
  <si>
    <t>Calle Olegario Tenares.</t>
  </si>
  <si>
    <t>Calle Restauración</t>
  </si>
  <si>
    <t xml:space="preserve">Calle Las Flores </t>
  </si>
  <si>
    <t>Calle 27 de Febrero.</t>
  </si>
  <si>
    <t>Calle Santa Ana.</t>
  </si>
  <si>
    <t>Avenida Freddy Gómez.</t>
  </si>
  <si>
    <t>Calle Prof. Toñita Álvarez.</t>
  </si>
  <si>
    <t>Avenida la Gloria.</t>
  </si>
  <si>
    <t>Calle Bolilo Gómez.</t>
  </si>
  <si>
    <t>Carretera Duarte Vieja.</t>
  </si>
  <si>
    <t>Avenida Pedro A. Rivera.</t>
  </si>
  <si>
    <t>Calle Joaquín Gómez.</t>
  </si>
  <si>
    <t>Carretera Terrero.</t>
  </si>
  <si>
    <t>Calle Manuel Mejía.</t>
  </si>
  <si>
    <t>Avenida Alfredo Peralta Michel.</t>
  </si>
  <si>
    <t>Avenida las Carreras.</t>
  </si>
  <si>
    <t>Calle del Sol.</t>
  </si>
  <si>
    <t>Avenida Coronel Juan María Lora.</t>
  </si>
  <si>
    <t>Carretera Santiago Baitoa.</t>
  </si>
  <si>
    <t>Avenida 27 de Febrero  (Santiago)</t>
  </si>
  <si>
    <t>Calle Gregorio Ureña</t>
  </si>
  <si>
    <t>Avenida Penetración</t>
  </si>
  <si>
    <t xml:space="preserve">Avenida Arroyo Hondo </t>
  </si>
  <si>
    <t xml:space="preserve">Avenida Yapur Dumit </t>
  </si>
  <si>
    <t xml:space="preserve">Calle Los Jazmines </t>
  </si>
  <si>
    <t>Avenida Julio Pérez</t>
  </si>
  <si>
    <t xml:space="preserve">Carretera La Vega </t>
  </si>
  <si>
    <t xml:space="preserve">Calle Pedro Roque </t>
  </si>
  <si>
    <t>Calle Julia Escoto</t>
  </si>
  <si>
    <t xml:space="preserve">Calle San Rafael </t>
  </si>
  <si>
    <t>Avenida Duarte.</t>
  </si>
  <si>
    <t xml:space="preserve">Carretera Chago Jiménez </t>
  </si>
  <si>
    <t>Carretera el Coco</t>
  </si>
  <si>
    <t>Carretera Cayetano Germosén</t>
  </si>
  <si>
    <t>Calle Gastón Fernando Deligne.</t>
  </si>
  <si>
    <t>Oficina Provincial Salcedo</t>
  </si>
  <si>
    <t xml:space="preserve">Avenida Altos de Piedra </t>
  </si>
  <si>
    <t xml:space="preserve">27 de Febrero </t>
  </si>
  <si>
    <t>Francisco Ariza</t>
  </si>
  <si>
    <t>Calle Dr. Pascasio Toribio</t>
  </si>
  <si>
    <t>Calle Florencio Amaro.</t>
  </si>
  <si>
    <t>Avenida Laureano Canto</t>
  </si>
  <si>
    <t>Calle Jacobo Majluta.</t>
  </si>
  <si>
    <t>Calle Pedro Mir.</t>
  </si>
  <si>
    <t>Calle Gral. Pedro Santana</t>
  </si>
  <si>
    <t>Calle Cesar Iglesia.</t>
  </si>
  <si>
    <t xml:space="preserve">Carretera Vieja </t>
  </si>
  <si>
    <t>Autopista del Este</t>
  </si>
  <si>
    <t>Avenida Rolando Martínez</t>
  </si>
  <si>
    <t xml:space="preserve">Avenida Padre Abreu </t>
  </si>
  <si>
    <t>Calle Sagrario Díaz.</t>
  </si>
  <si>
    <t>Calle Marcelino Vega.</t>
  </si>
  <si>
    <t>Avenida Francisco Alberto Caamaño.</t>
  </si>
  <si>
    <t>Avenida Profesor Juan Bosch.</t>
  </si>
  <si>
    <t xml:space="preserve">Calle Juan Pablo Duarte. </t>
  </si>
  <si>
    <t>Avenida Central</t>
  </si>
  <si>
    <t xml:space="preserve">Avenida el Cacique </t>
  </si>
  <si>
    <t xml:space="preserve">Avenida Barranca </t>
  </si>
  <si>
    <t>Calle Independencia.</t>
  </si>
  <si>
    <t>Calle Juan Carlos.</t>
  </si>
  <si>
    <t>Calle 30 de Mayo.</t>
  </si>
  <si>
    <t>Calle Manuel Sánchez.</t>
  </si>
  <si>
    <t>Calle Pedro Guillermo.</t>
  </si>
  <si>
    <t>Calle Augusto Betancourt.</t>
  </si>
  <si>
    <t>Calle los Lirios.</t>
  </si>
  <si>
    <t>Calle Francisco Peña.</t>
  </si>
  <si>
    <t>Calle Alcibíades Veloz.</t>
  </si>
  <si>
    <t>Calle Roberto Soler.</t>
  </si>
  <si>
    <t>Avenida Antonio B. Suberví.</t>
  </si>
  <si>
    <t>Calle 4</t>
  </si>
  <si>
    <t>Avenida Luperón.</t>
  </si>
  <si>
    <t>Calle Calendario de la Rosa.</t>
  </si>
  <si>
    <t>Avenida Circunvalación Interna.</t>
  </si>
  <si>
    <t>Calle Tony Mota Ricart.</t>
  </si>
  <si>
    <t>Calle Onelio Mota.</t>
  </si>
  <si>
    <t>Calle María Montez.</t>
  </si>
  <si>
    <t xml:space="preserve">Total General - Mes de Enero </t>
  </si>
  <si>
    <t xml:space="preserve">Detalles de Brigada </t>
  </si>
  <si>
    <t>Brigada No.</t>
  </si>
  <si>
    <t>Cantidad de Obrero</t>
  </si>
  <si>
    <t xml:space="preserve">Avenida Anacaona </t>
  </si>
  <si>
    <t>Avenida Estados Unidos</t>
  </si>
  <si>
    <t xml:space="preserve">Avenida Iberoamericana </t>
  </si>
  <si>
    <t xml:space="preserve">Avenida Faro a Colón </t>
  </si>
  <si>
    <t>Avenida España</t>
  </si>
  <si>
    <t xml:space="preserve">Calle Jardín del Oeste </t>
  </si>
  <si>
    <t xml:space="preserve">Calle las Damas </t>
  </si>
  <si>
    <t>Avenida Núñez de Cáceres</t>
  </si>
  <si>
    <t>Avenida Isabel Aguilar</t>
  </si>
  <si>
    <t>Avenida Luperón</t>
  </si>
  <si>
    <t>Autopista 30 de Mayo</t>
  </si>
  <si>
    <t>Avenida Hipódromo</t>
  </si>
  <si>
    <t>Autopista Arrollo Hondo (Santiago).</t>
  </si>
  <si>
    <t>Carretera Moca Villa Trina (Santiago).</t>
  </si>
  <si>
    <t>Carretera Licey Moca  (Santiago).</t>
  </si>
  <si>
    <t>Autopista Duarte.</t>
  </si>
  <si>
    <t>Avenida Víctor Manuel Espaillat  (Santiago).</t>
  </si>
  <si>
    <t>Calle Principal, Santo Cerro. (La Vega).</t>
  </si>
  <si>
    <t>Calle Ntra. Sra. De Las Mercedes, Santo Cerro. (La Vega).</t>
  </si>
  <si>
    <t>Carretera Profesor Juan Bosch.</t>
  </si>
  <si>
    <t>Avenida Mayor Gral. Antonio Imbert Barrera.</t>
  </si>
  <si>
    <t>Avenida Pedro Clisante</t>
  </si>
  <si>
    <t>Calle Las Cayenas.</t>
  </si>
  <si>
    <t>Calle Los Olivos.</t>
  </si>
  <si>
    <t>Avenida Héroes del 30 de Mayo.</t>
  </si>
  <si>
    <t>Calle Zafiro.</t>
  </si>
  <si>
    <t xml:space="preserve">Calle Esmeralda </t>
  </si>
  <si>
    <t>Calle Los Tulipanes.</t>
  </si>
  <si>
    <t>Calle Amatista.</t>
  </si>
  <si>
    <t>Calle Bertrand.</t>
  </si>
  <si>
    <t>Calle Mella.</t>
  </si>
  <si>
    <t>Calle Andrés Díaz</t>
  </si>
  <si>
    <t xml:space="preserve">Calle Los Tanque. </t>
  </si>
  <si>
    <t>Calle Quisqueya.</t>
  </si>
  <si>
    <t>Avenida Libertad.</t>
  </si>
  <si>
    <t>Avenida Caonabo.</t>
  </si>
  <si>
    <t>Calle A.</t>
  </si>
  <si>
    <t>Calle Primera.</t>
  </si>
  <si>
    <t>Calle Luis Ardon E. Carrón.</t>
  </si>
  <si>
    <t>Avenida Brasil.</t>
  </si>
  <si>
    <t>Calle Monseñor Panal.</t>
  </si>
  <si>
    <t>Calle Enrique Godoy.</t>
  </si>
  <si>
    <t>Calle 7.</t>
  </si>
  <si>
    <t>Calle Mario Concepción.</t>
  </si>
  <si>
    <t>Calle 11.</t>
  </si>
  <si>
    <t>Calle Las Sabinas.</t>
  </si>
  <si>
    <t>Carretera Monseñol Panal.</t>
  </si>
  <si>
    <t>Calle Mario Sánchez.</t>
  </si>
  <si>
    <t>Avenida Rafael Vidal.</t>
  </si>
  <si>
    <t>Avenida Piky Lora Iglesias.</t>
  </si>
  <si>
    <t>Avenida Mira Flores.</t>
  </si>
  <si>
    <t>Calle Buena Vista</t>
  </si>
  <si>
    <t>Calle 40</t>
  </si>
  <si>
    <t>Calle 50</t>
  </si>
  <si>
    <t>Calle Las Amapola.</t>
  </si>
  <si>
    <t>Calle E</t>
  </si>
  <si>
    <t xml:space="preserve">Calle Gardenias </t>
  </si>
  <si>
    <t xml:space="preserve">Calle 43 </t>
  </si>
  <si>
    <t>Calle Duarte.</t>
  </si>
  <si>
    <t>Calle 2</t>
  </si>
  <si>
    <t>Carretera Cayetano Germosén.</t>
  </si>
  <si>
    <t>Av. Duarte.</t>
  </si>
  <si>
    <t>RD.234 Carretera La Vega.</t>
  </si>
  <si>
    <t>Calle Monseñor de Jesús Moya.</t>
  </si>
  <si>
    <t>Carretera San Francisco de Macorís Villa Tapia.</t>
  </si>
  <si>
    <t>Hermana Mirabal - La Vega.</t>
  </si>
  <si>
    <t>Carretera Cenovi.</t>
  </si>
  <si>
    <t>Altos de Piedra.</t>
  </si>
  <si>
    <t>Calle María Josefa Gómez.</t>
  </si>
  <si>
    <t>Calle Cruz Toribio.</t>
  </si>
  <si>
    <t>Calle Buen Pastor.</t>
  </si>
  <si>
    <t>Avenida Laureano Canto.</t>
  </si>
  <si>
    <t>Calle Máximo Gómez.</t>
  </si>
  <si>
    <t>Avenida Presidente Henríquez.</t>
  </si>
  <si>
    <t xml:space="preserve">Calle José Rojas </t>
  </si>
  <si>
    <t>Calle Guatemala</t>
  </si>
  <si>
    <t>Calle Gabriel Castillo.</t>
  </si>
  <si>
    <t xml:space="preserve">Calle Federico Bermúdez </t>
  </si>
  <si>
    <t>Calle Tomas de la Concha.</t>
  </si>
  <si>
    <t>Calle Juana Saltitopa.</t>
  </si>
  <si>
    <t>Calle B. Morel.</t>
  </si>
  <si>
    <t>Calle Luperón.</t>
  </si>
  <si>
    <t>Calle San Miguel.</t>
  </si>
  <si>
    <t>Calle Dr. Teofilo Hernandez.</t>
  </si>
  <si>
    <t xml:space="preserve">Calle Altagracia. </t>
  </si>
  <si>
    <t>Calle Fray Juan de Utrera .</t>
  </si>
  <si>
    <t>Calle Eugenio Miches.</t>
  </si>
  <si>
    <t>Calle Bonifacio Canto San Feliz.</t>
  </si>
  <si>
    <t>Calle 2da.</t>
  </si>
  <si>
    <t>Calle Palo Incado.</t>
  </si>
  <si>
    <t xml:space="preserve">Calle Don Juan </t>
  </si>
  <si>
    <t>Calle El Five.</t>
  </si>
  <si>
    <t xml:space="preserve">Calle Genaro Diaz </t>
  </si>
  <si>
    <t>Calle Dr. Joaquín Balaguer.</t>
  </si>
  <si>
    <t>Callr Cayo Báez.</t>
  </si>
  <si>
    <t>Calle 16 de Agosto.</t>
  </si>
  <si>
    <t>Calle Nicolas Cuello.</t>
  </si>
  <si>
    <t>Calle Profesor Jaime Mota.</t>
  </si>
  <si>
    <t>Calle Don Americo Melo.</t>
  </si>
  <si>
    <t>Calle Pablo Cuello.</t>
  </si>
  <si>
    <t>Calle Enrique Mota.</t>
  </si>
  <si>
    <t>Calle Mateo.</t>
  </si>
  <si>
    <t>Avenida Antonio Guzmán Fernández.</t>
  </si>
  <si>
    <t>Avenida Jacobo Majluta Azar.</t>
  </si>
  <si>
    <t>Avenida Mirador Norte.</t>
  </si>
  <si>
    <t>Avenida Emma Balaguer.</t>
  </si>
  <si>
    <t>Circumvalacion Santo Domingo.</t>
  </si>
  <si>
    <t>Carretera Villa Mella - Yamasa.</t>
  </si>
  <si>
    <t>Calle Jardines del Sur.</t>
  </si>
  <si>
    <t>Calle Jardin del Oeste.</t>
  </si>
  <si>
    <t>Avenida Iberoamericana.</t>
  </si>
  <si>
    <t>Avenida Ecológica.</t>
  </si>
  <si>
    <t>Ruta 66.</t>
  </si>
  <si>
    <t>Avenida Hipica.</t>
  </si>
  <si>
    <t>Autopista las Americas.</t>
  </si>
  <si>
    <t>Avenida Independencia.</t>
  </si>
  <si>
    <t>Avenida Circuncalación.</t>
  </si>
  <si>
    <t>Carretera Duarte.</t>
  </si>
  <si>
    <t>Carretera Licey- Moca.</t>
  </si>
  <si>
    <t>Carretera Santiago - Baitoa.</t>
  </si>
  <si>
    <t>Avenida 27 de Febrero.</t>
  </si>
  <si>
    <t>Carretera Bañario.</t>
  </si>
  <si>
    <t>Carrertera Don Pedro.</t>
  </si>
  <si>
    <t xml:space="preserve">Carretera Puñal Adentro. </t>
  </si>
  <si>
    <t>Avenida Yapur Dumit.</t>
  </si>
  <si>
    <t>Avenida Arroyo Hondo.</t>
  </si>
  <si>
    <t>Carretera Matanza.</t>
  </si>
  <si>
    <t>Calle Concha.</t>
  </si>
  <si>
    <t>Carretera Cantabria.</t>
  </si>
  <si>
    <t>Calle Hermana Mirabal.</t>
  </si>
  <si>
    <t>Calle Curry.</t>
  </si>
  <si>
    <t>Calle Ambar.</t>
  </si>
  <si>
    <t>Calle Los Geranios.</t>
  </si>
  <si>
    <t>calle 4 de los Reyes.</t>
  </si>
  <si>
    <t>Avenida Luis Ginebra.</t>
  </si>
  <si>
    <t>Avenida Circunvalacion ( Puerto Plata).</t>
  </si>
  <si>
    <t>Avenida Pedro Clisante.</t>
  </si>
  <si>
    <t>Avenida Jose Eugenio Kounhardt.</t>
  </si>
  <si>
    <t>Calle Virginia Elena Ortega.</t>
  </si>
  <si>
    <t>Calle Coronel Andrés Díaz.</t>
  </si>
  <si>
    <t>Avenida William Jhonson.</t>
  </si>
  <si>
    <t>Calle Fabio Abreu.</t>
  </si>
  <si>
    <t>Blvd. Turistico del Atlántico.</t>
  </si>
  <si>
    <t>Avenida Circumvalacion (Samana).</t>
  </si>
  <si>
    <t>Carretera las Terrenas - Sanchez.</t>
  </si>
  <si>
    <t>Calle 30 de Marzo (Las Terrenas).</t>
  </si>
  <si>
    <t>Calle Jimi Hendrix (Las Galeras).</t>
  </si>
  <si>
    <t>Calle Charlet Tropical (Las Galeras).</t>
  </si>
  <si>
    <t>Calle Duarte (Las Terrenas).</t>
  </si>
  <si>
    <t>Calle Gregorio Luperón ( Las Terrenas).</t>
  </si>
  <si>
    <t>Carretera El Carmen ( Las Terrenas).</t>
  </si>
  <si>
    <t>Avenida Troncal de Penetracion B</t>
  </si>
  <si>
    <t>Avenida Mirador de la Quebrada.</t>
  </si>
  <si>
    <t>Avenida Los Rieles.</t>
  </si>
  <si>
    <t>Carretera San Francisco de Macoris Villa Tapia.</t>
  </si>
  <si>
    <t>Avenida Eduardo Kunhard.</t>
  </si>
  <si>
    <t>Calle Julio Plata de la Rosa.</t>
  </si>
  <si>
    <t>Calle Manuel Simó.</t>
  </si>
  <si>
    <t>Carretera a La Penda.</t>
  </si>
  <si>
    <t>Calle Orquidea.</t>
  </si>
  <si>
    <t>Calle Coronel Juan Maria Lora.</t>
  </si>
  <si>
    <t>Calle Manuel Tapia Brea.</t>
  </si>
  <si>
    <t>Calle Manuel de Jesus Bonó.</t>
  </si>
  <si>
    <t>Avenida Imbert.</t>
  </si>
  <si>
    <t>Calle Nuñez de Cáceres . (La Vega).</t>
  </si>
  <si>
    <t>Calle Padre Billini (La Vega).</t>
  </si>
  <si>
    <t>Calle Jose Horacio Rodriguez.</t>
  </si>
  <si>
    <t>Avenida Rivas.</t>
  </si>
  <si>
    <t>Calle Manilo Bobadilla.</t>
  </si>
  <si>
    <t xml:space="preserve">Calle Profesor Juan Bosch. </t>
  </si>
  <si>
    <t>Calle Mella (La Vega).</t>
  </si>
  <si>
    <t>Avenida Principal (La Vega).</t>
  </si>
  <si>
    <t>Autopista Juan Pablo Duarte.</t>
  </si>
  <si>
    <t>Carretera Las Laguna</t>
  </si>
  <si>
    <t>Avenida Victor Manuel Espaillat</t>
  </si>
  <si>
    <t>Calle Vanessa Ramirez Fañas</t>
  </si>
  <si>
    <t>Avenida República Argentina.</t>
  </si>
  <si>
    <t>Avenida Circunvalación Norte.</t>
  </si>
  <si>
    <t>Carretera Las Palomas.</t>
  </si>
  <si>
    <t>Calle Radhamés Gómez Pepín.</t>
  </si>
  <si>
    <t>Calle María Trinidad Sánchez. (Santiago)</t>
  </si>
  <si>
    <t>Carretera Buena Vista</t>
  </si>
  <si>
    <t>Carretera Santa Rita.</t>
  </si>
  <si>
    <t>Avenida Nuñez de Cáceres</t>
  </si>
  <si>
    <t>Carretera Guayacanal.</t>
  </si>
  <si>
    <t>Carretera Jacagua.</t>
  </si>
  <si>
    <t>Avenida del Botánico José de Jesús Jimenez Almonte.</t>
  </si>
  <si>
    <t>Avenida Olímpica.</t>
  </si>
  <si>
    <t>Calle Hermana Mirabal. (Villa Tapia).</t>
  </si>
  <si>
    <t>Carretera El Coco.</t>
  </si>
  <si>
    <t xml:space="preserve">Calle María Trinidad Sánchez </t>
  </si>
  <si>
    <t>Calle Pedro Roque.</t>
  </si>
  <si>
    <t>Calle Chago Jimenez.</t>
  </si>
  <si>
    <t>Carretera La Vega.</t>
  </si>
  <si>
    <t>Calle San Rafael.</t>
  </si>
  <si>
    <t>Calle Luz Quezada.</t>
  </si>
  <si>
    <t>Calle Julio Escoto.</t>
  </si>
  <si>
    <t>Carretera Los Cacaos.</t>
  </si>
  <si>
    <t>Carretera Principal de Loma de Agua.</t>
  </si>
  <si>
    <t>Carretera Hermanas Mirabal.</t>
  </si>
  <si>
    <t>Carretera a Palmar</t>
  </si>
  <si>
    <t>Calle Manolo Tavarez Justo.</t>
  </si>
  <si>
    <t>Carretera a Rancho al Medio.</t>
  </si>
  <si>
    <t>Calle Francisco Ariza.</t>
  </si>
  <si>
    <t>Calle Altos de Piedra.</t>
  </si>
  <si>
    <t>Calle Dr. Guido Cabral.</t>
  </si>
  <si>
    <t>Calle Restauración.</t>
  </si>
  <si>
    <t>Avenida Luis Amiama Tió.</t>
  </si>
  <si>
    <t>Avenida Gastón Fernando Deligne.</t>
  </si>
  <si>
    <t>Avenida Circunvalacións.</t>
  </si>
  <si>
    <t xml:space="preserve">Auto Via del Este </t>
  </si>
  <si>
    <t>Carretera Mella.</t>
  </si>
  <si>
    <t>Avenida Mauricio Báez.</t>
  </si>
  <si>
    <t>Calle Paul Harris.</t>
  </si>
  <si>
    <t>Calle Eugenio Rodríguez.</t>
  </si>
  <si>
    <t>Calle Angel Maria Ponce</t>
  </si>
  <si>
    <t>Calle Diez.</t>
  </si>
  <si>
    <t>Autopista del Coral.</t>
  </si>
  <si>
    <t>Avenida Padre Abreu.</t>
  </si>
  <si>
    <t>Avenida Francisco Alberto Caamaño Deño.</t>
  </si>
  <si>
    <t>Carretera Vieja La Romana - Higueral.</t>
  </si>
  <si>
    <t>Calle Casandra Damiron.</t>
  </si>
  <si>
    <t>Calle Principal Miramar.</t>
  </si>
  <si>
    <t>Carretera La Romana - Higuey.</t>
  </si>
  <si>
    <t>Calle Puerto Turistico.</t>
  </si>
  <si>
    <t>Calle Los Naranjos.</t>
  </si>
  <si>
    <t>Carretera Hato Mayor - El Puerto.</t>
  </si>
  <si>
    <t>Carretera Mella - Hato Mayor.</t>
  </si>
  <si>
    <t>Carretera Hato Mayor - Vicentillo.</t>
  </si>
  <si>
    <t>Calle Don Juan Barceló.</t>
  </si>
  <si>
    <t>Carretera Hato Mayor - Sabana de la Mar.</t>
  </si>
  <si>
    <t>Calle Girasoles.</t>
  </si>
  <si>
    <t>Calle Johan Sanchez</t>
  </si>
  <si>
    <t xml:space="preserve">Calle Los Lirios </t>
  </si>
  <si>
    <t>Calle Antonio Guzmán</t>
  </si>
  <si>
    <t>Avenida Antonio B. Suberví</t>
  </si>
  <si>
    <t>Avenida Casandra damiron.</t>
  </si>
  <si>
    <t>Avenida Enriquillo.</t>
  </si>
  <si>
    <t>Avenida Dr. Joaquín Balaguer.</t>
  </si>
  <si>
    <t>Calle Secundino Gómez.</t>
  </si>
  <si>
    <t>Prolongación Avenida Enriquillo.</t>
  </si>
  <si>
    <t>Avenida de Circunvalación Interna.</t>
  </si>
  <si>
    <t>Calle San Martín de Porres.</t>
  </si>
  <si>
    <t>Dirección general de Embellecimiento de Carreteras y Avenidas de Circunvalaciones.</t>
  </si>
  <si>
    <t>Total Sede</t>
  </si>
  <si>
    <t>Total Region Norte</t>
  </si>
  <si>
    <t>Total  Oficina Provincial Puerto Plata</t>
  </si>
  <si>
    <t>Total  Oficina Provincial Samana</t>
  </si>
  <si>
    <t>Total Oficina Provincial San Francisco</t>
  </si>
  <si>
    <t>Total  Oficina Provincial La Vega</t>
  </si>
  <si>
    <t>Total Oficina Provincial Santiago</t>
  </si>
  <si>
    <t>Total  Oficina Provincial Villa Tapia</t>
  </si>
  <si>
    <t xml:space="preserve">Total Oficina Provincial Salcedo </t>
  </si>
  <si>
    <t>Total  Oficina Provincial San Pedro</t>
  </si>
  <si>
    <t>Total Oficina Provincial La Romana</t>
  </si>
  <si>
    <t>Total Oficina Provincial Hato Mayor</t>
  </si>
  <si>
    <t>Total Oficina Provincial Barahona</t>
  </si>
  <si>
    <t>Total General</t>
  </si>
  <si>
    <t>M2 Trabajados I Trimestre 2022</t>
  </si>
  <si>
    <t>Region Norte</t>
  </si>
  <si>
    <t>Metraje- Meta Fisica</t>
  </si>
  <si>
    <t xml:space="preserve">Metraje Ejecuado </t>
  </si>
  <si>
    <t>% de Logro</t>
  </si>
  <si>
    <t>Ejecucion Presupuetaria Meta fisica</t>
  </si>
  <si>
    <r>
      <t>M</t>
    </r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Trabajados  III Trimestre 2022</t>
    </r>
  </si>
  <si>
    <r>
      <t>M</t>
    </r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Trabajados Julio  III Trimestre 2022</t>
    </r>
  </si>
  <si>
    <r>
      <t>M</t>
    </r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Trabajados Septiembre III Trimestre 2022</t>
    </r>
  </si>
  <si>
    <t>Julio</t>
  </si>
  <si>
    <t>Agosto</t>
  </si>
  <si>
    <t>Septiembre</t>
  </si>
  <si>
    <t xml:space="preserve">         </t>
  </si>
  <si>
    <r>
      <t>M</t>
    </r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Trabajados Agosto III Trimestre 2022</t>
    </r>
  </si>
  <si>
    <t>SEPTIEMBRE</t>
  </si>
  <si>
    <r>
      <t>M</t>
    </r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Trabajados III Trimestre 2022</t>
    </r>
  </si>
  <si>
    <r>
      <t>M</t>
    </r>
    <r>
      <rPr>
        <b/>
        <sz val="8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Trabajados III Trimestre 2022</t>
    </r>
  </si>
  <si>
    <t>Total Mes de Agosto</t>
  </si>
  <si>
    <t>Total Mes de Julio</t>
  </si>
  <si>
    <t>Total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</si>
</sst>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0" fillId="0" borderId="0" xfId="0" applyNumberFormat="1"/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10" fontId="0" fillId="0" borderId="0" xfId="2" applyNumberFormat="1" applyFont="1"/>
    <xf numFmtId="0" fontId="7" fillId="3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3" fillId="2" borderId="9" xfId="0" applyFont="1" applyFill="1" applyBorder="1" applyAlignment="1">
      <alignment vertical="center" wrapText="1"/>
    </xf>
    <xf numFmtId="3" fontId="0" fillId="4" borderId="11" xfId="0" applyNumberFormat="1" applyFill="1" applyBorder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/>
    <xf numFmtId="0" fontId="3" fillId="7" borderId="11" xfId="0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/>
    </xf>
    <xf numFmtId="3" fontId="1" fillId="4" borderId="11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3" fontId="1" fillId="4" borderId="11" xfId="1" applyNumberFormat="1" applyFont="1" applyFill="1" applyBorder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/>
    <xf numFmtId="3" fontId="3" fillId="7" borderId="11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11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3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0" fillId="0" borderId="11" xfId="0" applyFill="1" applyBorder="1"/>
    <xf numFmtId="0" fontId="0" fillId="0" borderId="13" xfId="0" applyFill="1" applyBorder="1"/>
    <xf numFmtId="0" fontId="0" fillId="0" borderId="11" xfId="0" applyFill="1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0" xfId="0" applyBorder="1"/>
    <xf numFmtId="0" fontId="0" fillId="4" borderId="1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 wrapText="1"/>
    </xf>
    <xf numFmtId="10" fontId="0" fillId="0" borderId="0" xfId="0" applyNumberFormat="1"/>
    <xf numFmtId="1" fontId="0" fillId="4" borderId="1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 wrapText="1"/>
    </xf>
    <xf numFmtId="1" fontId="7" fillId="3" borderId="11" xfId="1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164" fontId="0" fillId="0" borderId="0" xfId="1" applyNumberFormat="1" applyFont="1"/>
    <xf numFmtId="3" fontId="0" fillId="2" borderId="11" xfId="0" applyNumberForma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4" fontId="3" fillId="7" borderId="11" xfId="0" applyNumberFormat="1" applyFont="1" applyFill="1" applyBorder="1" applyAlignment="1">
      <alignment horizontal="center"/>
    </xf>
    <xf numFmtId="4" fontId="3" fillId="4" borderId="11" xfId="0" applyNumberFormat="1" applyFon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3" fontId="9" fillId="2" borderId="11" xfId="0" applyNumberFormat="1" applyFont="1" applyFill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4" fontId="0" fillId="0" borderId="0" xfId="0" applyNumberFormat="1"/>
    <xf numFmtId="0" fontId="6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17" xfId="0" applyBorder="1"/>
    <xf numFmtId="0" fontId="6" fillId="0" borderId="18" xfId="0" applyFont="1" applyFill="1" applyBorder="1" applyAlignment="1">
      <alignment vertical="center" wrapText="1"/>
    </xf>
    <xf numFmtId="0" fontId="0" fillId="9" borderId="19" xfId="0" applyFill="1" applyBorder="1"/>
    <xf numFmtId="0" fontId="0" fillId="5" borderId="20" xfId="0" applyFill="1" applyBorder="1" applyAlignment="1">
      <alignment horizontal="center"/>
    </xf>
    <xf numFmtId="3" fontId="0" fillId="0" borderId="21" xfId="0" applyNumberFormat="1" applyBorder="1"/>
    <xf numFmtId="10" fontId="0" fillId="9" borderId="22" xfId="2" applyNumberFormat="1" applyFont="1" applyFill="1" applyBorder="1"/>
    <xf numFmtId="0" fontId="0" fillId="5" borderId="23" xfId="0" applyFill="1" applyBorder="1" applyAlignment="1">
      <alignment horizontal="center"/>
    </xf>
    <xf numFmtId="10" fontId="0" fillId="9" borderId="24" xfId="2" applyNumberFormat="1" applyFont="1" applyFill="1" applyBorder="1"/>
    <xf numFmtId="0" fontId="0" fillId="5" borderId="25" xfId="0" applyFill="1" applyBorder="1" applyAlignment="1">
      <alignment horizontal="center"/>
    </xf>
    <xf numFmtId="3" fontId="0" fillId="0" borderId="26" xfId="0" applyNumberFormat="1" applyBorder="1"/>
    <xf numFmtId="10" fontId="0" fillId="9" borderId="27" xfId="2" applyNumberFormat="1" applyFont="1" applyFill="1" applyBorder="1"/>
    <xf numFmtId="0" fontId="3" fillId="2" borderId="11" xfId="0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0" fontId="3" fillId="2" borderId="35" xfId="0" applyFont="1" applyFill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vertical="center"/>
    </xf>
    <xf numFmtId="3" fontId="3" fillId="2" borderId="43" xfId="0" applyNumberFormat="1" applyFont="1" applyFill="1" applyBorder="1" applyAlignment="1">
      <alignment vertical="center"/>
    </xf>
    <xf numFmtId="3" fontId="3" fillId="2" borderId="43" xfId="0" applyNumberFormat="1" applyFont="1" applyFill="1" applyBorder="1" applyAlignment="1">
      <alignment vertical="center" wrapText="1"/>
    </xf>
    <xf numFmtId="0" fontId="0" fillId="2" borderId="4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textRotation="135"/>
    </xf>
    <xf numFmtId="0" fontId="0" fillId="0" borderId="13" xfId="0" applyBorder="1" applyAlignment="1">
      <alignment horizontal="center" vertical="center" textRotation="135"/>
    </xf>
    <xf numFmtId="0" fontId="0" fillId="0" borderId="10" xfId="0" applyBorder="1" applyAlignment="1">
      <alignment horizontal="center" vertical="center" textRotation="135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textRotation="135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43" fontId="3" fillId="2" borderId="9" xfId="0" applyNumberFormat="1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6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0.xml"/><Relationship Id="rId10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400"/>
              <a:t>Comparativo</a:t>
            </a:r>
            <a:r>
              <a:rPr lang="es-DO" sz="2400" baseline="0"/>
              <a:t> por provincias</a:t>
            </a:r>
          </a:p>
          <a:p>
            <a:pPr>
              <a:defRPr/>
            </a:pPr>
            <a:r>
              <a:rPr lang="es-DO" sz="2400" baseline="0"/>
              <a:t>Tercer Trimestre</a:t>
            </a:r>
            <a:endParaRPr lang="es-DO" sz="2400"/>
          </a:p>
        </c:rich>
      </c:tx>
      <c:layout>
        <c:manualLayout>
          <c:xMode val="edge"/>
          <c:yMode val="edge"/>
          <c:x val="0.35253979986250328"/>
          <c:y val="2.50847474365906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  Trimestre III'!$B$21</c:f>
              <c:strCache>
                <c:ptCount val="1"/>
                <c:pt idx="0">
                  <c:v>M2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'Tabla  Trimestre III'!$A$22:$A$35</c:f>
              <c:strCache>
                <c:ptCount val="14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  <c:pt idx="13">
                  <c:v>Total Mes de Trimestre</c:v>
                </c:pt>
              </c:strCache>
            </c:strRef>
          </c:cat>
          <c:val>
            <c:numRef>
              <c:f>'Tabla  Trimestre III'!$B$22:$B$35</c:f>
              <c:numCache>
                <c:formatCode>_(* #,##0_);_(* \(#,##0\);_(* "-"??_);_(@_)</c:formatCode>
                <c:ptCount val="14"/>
                <c:pt idx="0">
                  <c:v>59838.84</c:v>
                </c:pt>
                <c:pt idx="1">
                  <c:v>39892.559999999998</c:v>
                </c:pt>
                <c:pt idx="2">
                  <c:v>39892.559999999998</c:v>
                </c:pt>
                <c:pt idx="3">
                  <c:v>39892.559999999998</c:v>
                </c:pt>
                <c:pt idx="4">
                  <c:v>39892.559999999998</c:v>
                </c:pt>
                <c:pt idx="5">
                  <c:v>39892.559999999998</c:v>
                </c:pt>
                <c:pt idx="6">
                  <c:v>39892.559999999998</c:v>
                </c:pt>
                <c:pt idx="7">
                  <c:v>39892.559999999998</c:v>
                </c:pt>
                <c:pt idx="8">
                  <c:v>24932.850000000002</c:v>
                </c:pt>
                <c:pt idx="9">
                  <c:v>29919.42</c:v>
                </c:pt>
                <c:pt idx="10">
                  <c:v>39892.559999999998</c:v>
                </c:pt>
                <c:pt idx="11">
                  <c:v>24932.850000000002</c:v>
                </c:pt>
                <c:pt idx="12">
                  <c:v>39892.559999999998</c:v>
                </c:pt>
                <c:pt idx="13">
                  <c:v>498656.99999999988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F-421B-859E-AA11B6B209E1}"/>
            </c:ext>
          </c:extLst>
        </c:ser>
        <c:ser>
          <c:idx val="1"/>
          <c:order val="1"/>
          <c:tx>
            <c:strRef>
              <c:f>'Tabla  Trimestre III'!$C$21</c:f>
              <c:strCache>
                <c:ptCount val="1"/>
                <c:pt idx="0">
                  <c:v>M2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'Tabla  Trimestre III'!$A$22:$A$35</c:f>
              <c:strCache>
                <c:ptCount val="14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  <c:pt idx="13">
                  <c:v>Total Mes de Trimestre</c:v>
                </c:pt>
              </c:strCache>
            </c:strRef>
          </c:cat>
          <c:val>
            <c:numRef>
              <c:f>'Tabla  Trimestre III'!$C$22:$C$35</c:f>
              <c:numCache>
                <c:formatCode>_(* #,##0_);_(* \(#,##0\);_(* "-"??_);_(@_)</c:formatCode>
                <c:ptCount val="14"/>
                <c:pt idx="0">
                  <c:v>60067.33962084294</c:v>
                </c:pt>
                <c:pt idx="1">
                  <c:v>38109.941656846851</c:v>
                </c:pt>
                <c:pt idx="2">
                  <c:v>39791.549608760637</c:v>
                </c:pt>
                <c:pt idx="3">
                  <c:v>40858.41113337905</c:v>
                </c:pt>
                <c:pt idx="4">
                  <c:v>39920.570463872013</c:v>
                </c:pt>
                <c:pt idx="5">
                  <c:v>39627.834069921832</c:v>
                </c:pt>
                <c:pt idx="6">
                  <c:v>39630.002487654798</c:v>
                </c:pt>
                <c:pt idx="7">
                  <c:v>39505.318468009355</c:v>
                </c:pt>
                <c:pt idx="8">
                  <c:v>25510.881681802603</c:v>
                </c:pt>
                <c:pt idx="9">
                  <c:v>30549.753230866962</c:v>
                </c:pt>
                <c:pt idx="10">
                  <c:v>39081.392801214846</c:v>
                </c:pt>
                <c:pt idx="11">
                  <c:v>25218.698234374333</c:v>
                </c:pt>
                <c:pt idx="12">
                  <c:v>40419.306542453793</c:v>
                </c:pt>
                <c:pt idx="13">
                  <c:v>498291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4F-421B-859E-AA11B6B20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0181600"/>
        <c:axId val="1140184320"/>
        <c:axId val="0"/>
      </c:bar3DChart>
      <c:catAx>
        <c:axId val="114018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184320"/>
        <c:crosses val="autoZero"/>
        <c:auto val="1"/>
        <c:lblAlgn val="ctr"/>
        <c:lblOffset val="100"/>
        <c:noMultiLvlLbl val="0"/>
      </c:catAx>
      <c:valAx>
        <c:axId val="114018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18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'Tabla por provincia y sede'!#REF!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6A1-4EE4-AC80-B0208CBB757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'Tabla por provincia y sede'!#REF!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6A1-4EE4-AC80-B0208CBB7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0187584"/>
        <c:axId val="1140192480"/>
        <c:axId val="0"/>
      </c:bar3DChart>
      <c:catAx>
        <c:axId val="114018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192480"/>
        <c:crosses val="autoZero"/>
        <c:auto val="1"/>
        <c:lblAlgn val="ctr"/>
        <c:lblOffset val="100"/>
        <c:noMultiLvlLbl val="0"/>
      </c:catAx>
      <c:valAx>
        <c:axId val="114019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18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'Tabla por provincia y sede'!#REF!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B2-4122-835C-7656B5A76B5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'Tabla por provincia y sede'!#REF!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B2-4122-835C-7656B5A76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0189760"/>
        <c:axId val="1140191392"/>
        <c:axId val="0"/>
      </c:bar3DChart>
      <c:catAx>
        <c:axId val="114018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191392"/>
        <c:crosses val="autoZero"/>
        <c:auto val="1"/>
        <c:lblAlgn val="ctr"/>
        <c:lblOffset val="100"/>
        <c:noMultiLvlLbl val="0"/>
      </c:catAx>
      <c:valAx>
        <c:axId val="114019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18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'Tabla por provincia y sede'!#REF!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50E-4F34-9F5A-B0E3EF7207B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'Tabla por provincia y sede'!#REF!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'Tabla por provincia y sede'!#REF!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50E-4F34-9F5A-B0E3EF720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0185408"/>
        <c:axId val="1140185952"/>
        <c:axId val="0"/>
      </c:bar3DChart>
      <c:catAx>
        <c:axId val="114018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185952"/>
        <c:crosses val="autoZero"/>
        <c:auto val="1"/>
        <c:lblAlgn val="ctr"/>
        <c:lblOffset val="100"/>
        <c:noMultiLvlLbl val="0"/>
      </c:catAx>
      <c:valAx>
        <c:axId val="114018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18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/>
              <a:t>Comparativo de</a:t>
            </a:r>
            <a:r>
              <a:rPr lang="es-DO" sz="2000" baseline="0"/>
              <a:t> metros Programados Vs Ejecutados, </a:t>
            </a:r>
          </a:p>
          <a:p>
            <a:pPr>
              <a:defRPr/>
            </a:pPr>
            <a:r>
              <a:rPr lang="es-DO" sz="2000" baseline="0"/>
              <a:t>Tercer Trimestre </a:t>
            </a:r>
            <a:endParaRPr lang="es-DO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por provincia y sede'!$A$67</c:f>
              <c:strCache>
                <c:ptCount val="1"/>
                <c:pt idx="0">
                  <c:v>Metraje- Meta 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por provincia y sede'!$B$66:$E$66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'Tabla por provincia y sede'!$B$67:$E$67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3-42F2-A383-0AADD890B57E}"/>
            </c:ext>
          </c:extLst>
        </c:ser>
        <c:ser>
          <c:idx val="1"/>
          <c:order val="1"/>
          <c:tx>
            <c:strRef>
              <c:f>'Tabla por provincia y sede'!$A$68</c:f>
              <c:strCache>
                <c:ptCount val="1"/>
                <c:pt idx="0">
                  <c:v>Metraje Ejecuado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por provincia y sede'!$B$66:$E$66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'Tabla por provincia y sede'!$B$68:$E$68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3-42F2-A383-0AADD890B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1804592"/>
        <c:axId val="1141789904"/>
      </c:barChart>
      <c:catAx>
        <c:axId val="114180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789904"/>
        <c:crosses val="autoZero"/>
        <c:auto val="1"/>
        <c:lblAlgn val="ctr"/>
        <c:lblOffset val="100"/>
        <c:noMultiLvlLbl val="0"/>
      </c:catAx>
      <c:valAx>
        <c:axId val="114178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8045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US" b="1">
                <a:solidFill>
                  <a:sysClr val="windowText" lastClr="000000"/>
                </a:solidFill>
              </a:rPr>
              <a:t>Dirección General de Embellecimiento de Carreteras y Avenidas de Circunvalaciones.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US" b="1">
                <a:solidFill>
                  <a:sysClr val="windowText" lastClr="000000"/>
                </a:solidFill>
              </a:rPr>
              <a:t>Departamento de Planificación y Desarrollo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US" b="1">
                <a:solidFill>
                  <a:sysClr val="windowText" lastClr="000000"/>
                </a:solidFill>
              </a:rPr>
              <a:t>M2 Programadas Vs Trabajados (I Trimestre 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[1]Hoja1!$B$71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[1]Hoja1!$A$72:$A$85</c:f>
              <c:strCache>
                <c:ptCount val="14"/>
                <c:pt idx="0">
                  <c:v>0</c:v>
                </c:pt>
                <c:pt idx="1">
                  <c:v>Sede</c:v>
                </c:pt>
                <c:pt idx="2">
                  <c:v>Region Norte</c:v>
                </c:pt>
                <c:pt idx="3">
                  <c:v>Oficina Provincial Puerto Plata</c:v>
                </c:pt>
                <c:pt idx="4">
                  <c:v>Oficina Provincial Samana</c:v>
                </c:pt>
                <c:pt idx="5">
                  <c:v>Oficina Provincial San Francisco</c:v>
                </c:pt>
                <c:pt idx="6">
                  <c:v>Oficina Provincial La Vega</c:v>
                </c:pt>
                <c:pt idx="7">
                  <c:v>Oficina Provincial Santiago</c:v>
                </c:pt>
                <c:pt idx="8">
                  <c:v>Oficina Provincial Villa Tapia</c:v>
                </c:pt>
                <c:pt idx="9">
                  <c:v>Oficina Provincial Salcedo </c:v>
                </c:pt>
                <c:pt idx="10">
                  <c:v>Oficina Provincial San Pedro</c:v>
                </c:pt>
                <c:pt idx="11">
                  <c:v>Oficina Provincial La Romana</c:v>
                </c:pt>
                <c:pt idx="12">
                  <c:v>Oficina Provincial Hato Mayor</c:v>
                </c:pt>
                <c:pt idx="13">
                  <c:v>Oficina Provincial Barahona</c:v>
                </c:pt>
              </c:strCache>
            </c:strRef>
          </c:cat>
          <c:val>
            <c:numRef>
              <c:f>[1]Hoja1!$B$72:$B$85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B-4417-8833-1F8D3F6E7C87}"/>
            </c:ext>
          </c:extLst>
        </c:ser>
        <c:ser>
          <c:idx val="1"/>
          <c:order val="1"/>
          <c:tx>
            <c:strRef>
              <c:f>[1]Hoja1!$C$71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[1]Hoja1!$A$72:$A$85</c:f>
              <c:strCache>
                <c:ptCount val="14"/>
                <c:pt idx="0">
                  <c:v>0</c:v>
                </c:pt>
                <c:pt idx="1">
                  <c:v>Sede</c:v>
                </c:pt>
                <c:pt idx="2">
                  <c:v>Region Norte</c:v>
                </c:pt>
                <c:pt idx="3">
                  <c:v>Oficina Provincial Puerto Plata</c:v>
                </c:pt>
                <c:pt idx="4">
                  <c:v>Oficina Provincial Samana</c:v>
                </c:pt>
                <c:pt idx="5">
                  <c:v>Oficina Provincial San Francisco</c:v>
                </c:pt>
                <c:pt idx="6">
                  <c:v>Oficina Provincial La Vega</c:v>
                </c:pt>
                <c:pt idx="7">
                  <c:v>Oficina Provincial Santiago</c:v>
                </c:pt>
                <c:pt idx="8">
                  <c:v>Oficina Provincial Villa Tapia</c:v>
                </c:pt>
                <c:pt idx="9">
                  <c:v>Oficina Provincial Salcedo </c:v>
                </c:pt>
                <c:pt idx="10">
                  <c:v>Oficina Provincial San Pedro</c:v>
                </c:pt>
                <c:pt idx="11">
                  <c:v>Oficina Provincial La Romana</c:v>
                </c:pt>
                <c:pt idx="12">
                  <c:v>Oficina Provincial Hato Mayor</c:v>
                </c:pt>
                <c:pt idx="13">
                  <c:v>Oficina Provincial Barahona</c:v>
                </c:pt>
              </c:strCache>
            </c:strRef>
          </c:cat>
          <c:val>
            <c:numRef>
              <c:f>[1]Hoja1!$C$72:$C$85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1B-4417-8833-1F8D3F6E7C87}"/>
            </c:ext>
          </c:extLst>
        </c:ser>
        <c:ser>
          <c:idx val="2"/>
          <c:order val="2"/>
          <c:tx>
            <c:strRef>
              <c:f>[1]Hoja1!$D$71</c:f>
              <c:strCache>
                <c:ptCount val="1"/>
                <c:pt idx="0">
                  <c:v>M2 Programados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3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[1]Hoja1!$A$72:$A$85</c:f>
              <c:strCache>
                <c:ptCount val="14"/>
                <c:pt idx="0">
                  <c:v>0</c:v>
                </c:pt>
                <c:pt idx="1">
                  <c:v>Sede</c:v>
                </c:pt>
                <c:pt idx="2">
                  <c:v>Region Norte</c:v>
                </c:pt>
                <c:pt idx="3">
                  <c:v>Oficina Provincial Puerto Plata</c:v>
                </c:pt>
                <c:pt idx="4">
                  <c:v>Oficina Provincial Samana</c:v>
                </c:pt>
                <c:pt idx="5">
                  <c:v>Oficina Provincial San Francisco</c:v>
                </c:pt>
                <c:pt idx="6">
                  <c:v>Oficina Provincial La Vega</c:v>
                </c:pt>
                <c:pt idx="7">
                  <c:v>Oficina Provincial Santiago</c:v>
                </c:pt>
                <c:pt idx="8">
                  <c:v>Oficina Provincial Villa Tapia</c:v>
                </c:pt>
                <c:pt idx="9">
                  <c:v>Oficina Provincial Salcedo </c:v>
                </c:pt>
                <c:pt idx="10">
                  <c:v>Oficina Provincial San Pedro</c:v>
                </c:pt>
                <c:pt idx="11">
                  <c:v>Oficina Provincial La Romana</c:v>
                </c:pt>
                <c:pt idx="12">
                  <c:v>Oficina Provincial Hato Mayor</c:v>
                </c:pt>
                <c:pt idx="13">
                  <c:v>Oficina Provincial Barahona</c:v>
                </c:pt>
              </c:strCache>
            </c:strRef>
          </c:cat>
          <c:val>
            <c:numRef>
              <c:f>[1]Hoja1!$D$72:$D$85</c:f>
              <c:numCache>
                <c:formatCode>General</c:formatCode>
                <c:ptCount val="14"/>
                <c:pt idx="0">
                  <c:v>0</c:v>
                </c:pt>
                <c:pt idx="1">
                  <c:v>63600</c:v>
                </c:pt>
                <c:pt idx="2">
                  <c:v>42400</c:v>
                </c:pt>
                <c:pt idx="3">
                  <c:v>42400</c:v>
                </c:pt>
                <c:pt idx="4">
                  <c:v>42400</c:v>
                </c:pt>
                <c:pt idx="5">
                  <c:v>42400</c:v>
                </c:pt>
                <c:pt idx="6">
                  <c:v>42400</c:v>
                </c:pt>
                <c:pt idx="7">
                  <c:v>42400</c:v>
                </c:pt>
                <c:pt idx="8">
                  <c:v>42400</c:v>
                </c:pt>
                <c:pt idx="9">
                  <c:v>26500</c:v>
                </c:pt>
                <c:pt idx="10">
                  <c:v>31800</c:v>
                </c:pt>
                <c:pt idx="11">
                  <c:v>42400</c:v>
                </c:pt>
                <c:pt idx="12">
                  <c:v>26500</c:v>
                </c:pt>
                <c:pt idx="13">
                  <c:v>42400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1B-4417-8833-1F8D3F6E7C87}"/>
            </c:ext>
          </c:extLst>
        </c:ser>
        <c:ser>
          <c:idx val="3"/>
          <c:order val="3"/>
          <c:tx>
            <c:strRef>
              <c:f>[1]Hoja1!$E$71</c:f>
              <c:strCache>
                <c:ptCount val="1"/>
                <c:pt idx="0">
                  <c:v>M2 Ejecutados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4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[1]Hoja1!$A$72:$A$85</c:f>
              <c:strCache>
                <c:ptCount val="14"/>
                <c:pt idx="0">
                  <c:v>0</c:v>
                </c:pt>
                <c:pt idx="1">
                  <c:v>Sede</c:v>
                </c:pt>
                <c:pt idx="2">
                  <c:v>Region Norte</c:v>
                </c:pt>
                <c:pt idx="3">
                  <c:v>Oficina Provincial Puerto Plata</c:v>
                </c:pt>
                <c:pt idx="4">
                  <c:v>Oficina Provincial Samana</c:v>
                </c:pt>
                <c:pt idx="5">
                  <c:v>Oficina Provincial San Francisco</c:v>
                </c:pt>
                <c:pt idx="6">
                  <c:v>Oficina Provincial La Vega</c:v>
                </c:pt>
                <c:pt idx="7">
                  <c:v>Oficina Provincial Santiago</c:v>
                </c:pt>
                <c:pt idx="8">
                  <c:v>Oficina Provincial Villa Tapia</c:v>
                </c:pt>
                <c:pt idx="9">
                  <c:v>Oficina Provincial Salcedo </c:v>
                </c:pt>
                <c:pt idx="10">
                  <c:v>Oficina Provincial San Pedro</c:v>
                </c:pt>
                <c:pt idx="11">
                  <c:v>Oficina Provincial La Romana</c:v>
                </c:pt>
                <c:pt idx="12">
                  <c:v>Oficina Provincial Hato Mayor</c:v>
                </c:pt>
                <c:pt idx="13">
                  <c:v>Oficina Provincial Barahona</c:v>
                </c:pt>
              </c:strCache>
            </c:strRef>
          </c:cat>
          <c:val>
            <c:numRef>
              <c:f>[1]Hoja1!$E$72:$E$85</c:f>
              <c:numCache>
                <c:formatCode>General</c:formatCode>
                <c:ptCount val="14"/>
                <c:pt idx="0">
                  <c:v>0</c:v>
                </c:pt>
                <c:pt idx="1">
                  <c:v>33082</c:v>
                </c:pt>
                <c:pt idx="2">
                  <c:v>20725</c:v>
                </c:pt>
                <c:pt idx="3">
                  <c:v>22175</c:v>
                </c:pt>
                <c:pt idx="4">
                  <c:v>22960</c:v>
                </c:pt>
                <c:pt idx="5">
                  <c:v>22035</c:v>
                </c:pt>
                <c:pt idx="6">
                  <c:v>22070</c:v>
                </c:pt>
                <c:pt idx="7">
                  <c:v>22064</c:v>
                </c:pt>
                <c:pt idx="8">
                  <c:v>22051</c:v>
                </c:pt>
                <c:pt idx="9">
                  <c:v>14089.49</c:v>
                </c:pt>
                <c:pt idx="10">
                  <c:v>16542</c:v>
                </c:pt>
                <c:pt idx="11">
                  <c:v>21369</c:v>
                </c:pt>
                <c:pt idx="12">
                  <c:v>13794.189999999999</c:v>
                </c:pt>
                <c:pt idx="13">
                  <c:v>22745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1B-4417-8833-1F8D3F6E7C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141793168"/>
        <c:axId val="1141795888"/>
        <c:axId val="0"/>
      </c:bar3DChart>
      <c:catAx>
        <c:axId val="114179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795888"/>
        <c:crosses val="autoZero"/>
        <c:auto val="1"/>
        <c:lblAlgn val="ctr"/>
        <c:lblOffset val="100"/>
        <c:noMultiLvlLbl val="0"/>
      </c:catAx>
      <c:valAx>
        <c:axId val="1141795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4179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0.1482</cdr:x>
      <cdr:y>0.04025</cdr:y>
    </cdr:from>
    <cdr:to>
      <cdr:x>0.93352</cdr:x>
      <cdr:y>0.24153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77264" y="244561"/>
          <a:ext cx="7298209" cy="1222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DO" sz="1100"/>
            <a:t> </a:t>
          </a:r>
        </a:p>
      </cdr:txBody>
    </cdr:sp>
  </cdr:relSizeAnchor>
  <cdr:relSizeAnchor xmlns:cdr="http://schemas.openxmlformats.org/drawingml/2006/chartDrawing">
    <cdr:from>
      <cdr:x>0.18006</cdr:x>
      <cdr:y>0.06356</cdr:y>
    </cdr:from>
    <cdr:to>
      <cdr:x>0.83241</cdr:x>
      <cdr:y>0.27331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673311" y="386149"/>
          <a:ext cx="6062534" cy="1274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DO" sz="1100"/>
        </a:p>
      </cdr:txBody>
    </cdr:sp>
  </cdr:relSizeAnchor>
  <cdr:relSizeAnchor xmlns:cdr="http://schemas.openxmlformats.org/drawingml/2006/chartDrawing">
    <cdr:from>
      <cdr:x>0.16343</cdr:x>
      <cdr:y>0.04025</cdr:y>
    </cdr:from>
    <cdr:to>
      <cdr:x>0.92105</cdr:x>
      <cdr:y>0.29237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18851" y="244561"/>
          <a:ext cx="7040777" cy="1531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DO" sz="1100"/>
        </a:p>
      </cdr:txBody>
    </cdr:sp>
  </cdr:relSizeAnchor>
  <cdr:relSizeAnchor xmlns:cdr="http://schemas.openxmlformats.org/drawingml/2006/chartDrawing">
    <cdr:from>
      <cdr:x>0.17755</cdr:x>
      <cdr:y>0.00185</cdr:y>
    </cdr:from>
    <cdr:to>
      <cdr:x>0.84639</cdr:x>
      <cdr:y>0.13071</cdr:y>
    </cdr:to>
    <cdr:sp macro="" textlink="">
      <cdr:nvSpPr>
        <cdr:cNvPr id="6" name="Rectángulo 5"/>
        <cdr:cNvSpPr/>
      </cdr:nvSpPr>
      <cdr:spPr>
        <a:xfrm xmlns:a="http://schemas.openxmlformats.org/drawingml/2006/main">
          <a:off x="1538265" y="11657"/>
          <a:ext cx="5794679" cy="8103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DO" sz="1400" b="1"/>
            <a:t>D</a:t>
          </a:r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irección General de Embellecimiento de Carreteras y Avenidas</a:t>
          </a:r>
          <a:endParaRPr lang="es-DO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Departamento de Planificación &amp; Desarrollo</a:t>
          </a:r>
          <a:endParaRPr lang="es-DO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Metros Cuadrados Programados Vs Metros Ejecutados, Julio, 3er</a:t>
          </a:r>
          <a:r>
            <a:rPr lang="es-MX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Trimestre</a:t>
          </a:r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</a:t>
          </a:r>
          <a:endParaRPr lang="es-DO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l"/>
          <a:r>
            <a:rPr lang="es-DO" sz="1100"/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0.2393</cdr:x>
      <cdr:y>0.00185</cdr:y>
    </cdr:from>
    <cdr:to>
      <cdr:x>0.93524</cdr:x>
      <cdr:y>0.13071</cdr:y>
    </cdr:to>
    <cdr:sp macro="" textlink="">
      <cdr:nvSpPr>
        <cdr:cNvPr id="5" name="Rectángulo 4"/>
        <cdr:cNvSpPr/>
      </cdr:nvSpPr>
      <cdr:spPr>
        <a:xfrm xmlns:a="http://schemas.openxmlformats.org/drawingml/2006/main">
          <a:off x="2073232" y="11657"/>
          <a:ext cx="6029542" cy="8103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DO" sz="1400" b="1"/>
            <a:t>D</a:t>
          </a:r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irección General de Embellecimiento de Carreteras y Avenidas</a:t>
          </a:r>
          <a:endParaRPr lang="es-DO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Departamento de Planificación &amp; Desarrollo</a:t>
          </a:r>
          <a:endParaRPr lang="es-DO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Metros Cuadrados Programados Vs Metros Ejecutados, Agosto, 3er</a:t>
          </a:r>
          <a:r>
            <a:rPr lang="es-MX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Trimestre</a:t>
          </a:r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</a:t>
          </a:r>
          <a:endParaRPr lang="es-DO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l"/>
          <a:r>
            <a:rPr lang="es-DO" sz="1100"/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82935" cy="63085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0.20918</cdr:x>
      <cdr:y>0.02468</cdr:y>
    </cdr:from>
    <cdr:to>
      <cdr:x>0.93976</cdr:x>
      <cdr:y>0.15353</cdr:y>
    </cdr:to>
    <cdr:sp macro="" textlink="">
      <cdr:nvSpPr>
        <cdr:cNvPr id="4" name="Rectángulo 3"/>
        <cdr:cNvSpPr/>
      </cdr:nvSpPr>
      <cdr:spPr>
        <a:xfrm xmlns:a="http://schemas.openxmlformats.org/drawingml/2006/main">
          <a:off x="1812272" y="155184"/>
          <a:ext cx="6329646" cy="8103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DO" sz="1400" b="1"/>
            <a:t>D</a:t>
          </a:r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irección General de Embellecimiento de Carreteras y Avenidas</a:t>
          </a:r>
          <a:endParaRPr lang="es-DO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Departamento de Planificación &amp; Desarrollo</a:t>
          </a:r>
          <a:endParaRPr lang="es-DO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Metros Cuadrados Programados Vs Metros Ejecutados, Septiembre, 3er</a:t>
          </a:r>
          <a:r>
            <a:rPr lang="es-MX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Trimestre</a:t>
          </a:r>
          <a:r>
            <a:rPr lang="es-MX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</a:t>
          </a:r>
          <a:endParaRPr lang="es-DO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l"/>
          <a:r>
            <a:rPr lang="es-DO" sz="1100"/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87</xdr:row>
      <xdr:rowOff>95249</xdr:rowOff>
    </xdr:from>
    <xdr:to>
      <xdr:col>7</xdr:col>
      <xdr:colOff>0</xdr:colOff>
      <xdr:row>122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taditicas%20primer%20trimestre%202022%20por%20ciu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Sede"/>
      <sheetName val="Región Norte"/>
      <sheetName val="Puerto Plata "/>
      <sheetName val="Samana "/>
      <sheetName val="San Francisco"/>
      <sheetName val="La Vega "/>
      <sheetName val="Santiago"/>
      <sheetName val="Villa Tapia"/>
      <sheetName val="Salcedo"/>
      <sheetName val="San Pedro"/>
      <sheetName val="La Romana"/>
      <sheetName val="Hato Mayor"/>
      <sheetName val="Barahona"/>
    </sheetNames>
    <sheetDataSet>
      <sheetData sheetId="0">
        <row r="71">
          <cell r="B71">
            <v>0</v>
          </cell>
          <cell r="C71">
            <v>0</v>
          </cell>
          <cell r="D71" t="str">
            <v>M2 Programados</v>
          </cell>
          <cell r="E71" t="str">
            <v>M2 Ejecutados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Sede</v>
          </cell>
          <cell r="B73">
            <v>0</v>
          </cell>
          <cell r="C73">
            <v>0</v>
          </cell>
          <cell r="D73">
            <v>63600</v>
          </cell>
          <cell r="E73">
            <v>33082</v>
          </cell>
        </row>
        <row r="74">
          <cell r="A74" t="str">
            <v>Region Norte</v>
          </cell>
          <cell r="B74">
            <v>0</v>
          </cell>
          <cell r="C74">
            <v>0</v>
          </cell>
          <cell r="D74">
            <v>42400</v>
          </cell>
          <cell r="E74">
            <v>20725</v>
          </cell>
        </row>
        <row r="75">
          <cell r="A75" t="str">
            <v>Oficina Provincial Puerto Plata</v>
          </cell>
          <cell r="B75">
            <v>0</v>
          </cell>
          <cell r="C75">
            <v>0</v>
          </cell>
          <cell r="D75">
            <v>42400</v>
          </cell>
          <cell r="E75">
            <v>22175</v>
          </cell>
        </row>
        <row r="76">
          <cell r="A76" t="str">
            <v>Oficina Provincial Samana</v>
          </cell>
          <cell r="B76">
            <v>0</v>
          </cell>
          <cell r="C76">
            <v>0</v>
          </cell>
          <cell r="D76">
            <v>42400</v>
          </cell>
          <cell r="E76">
            <v>22960</v>
          </cell>
        </row>
        <row r="77">
          <cell r="A77" t="str">
            <v>Oficina Provincial San Francisco</v>
          </cell>
          <cell r="B77">
            <v>0</v>
          </cell>
          <cell r="C77">
            <v>0</v>
          </cell>
          <cell r="D77">
            <v>42400</v>
          </cell>
          <cell r="E77">
            <v>22035</v>
          </cell>
        </row>
        <row r="78">
          <cell r="A78" t="str">
            <v>Oficina Provincial La Vega</v>
          </cell>
          <cell r="B78">
            <v>0</v>
          </cell>
          <cell r="C78">
            <v>0</v>
          </cell>
          <cell r="D78">
            <v>42400</v>
          </cell>
          <cell r="E78">
            <v>22070</v>
          </cell>
        </row>
        <row r="79">
          <cell r="A79" t="str">
            <v>Oficina Provincial Santiago</v>
          </cell>
          <cell r="B79">
            <v>0</v>
          </cell>
          <cell r="C79">
            <v>0</v>
          </cell>
          <cell r="D79">
            <v>42400</v>
          </cell>
          <cell r="E79">
            <v>22064</v>
          </cell>
        </row>
        <row r="80">
          <cell r="A80" t="str">
            <v>Oficina Provincial Villa Tapia</v>
          </cell>
          <cell r="B80">
            <v>0</v>
          </cell>
          <cell r="C80">
            <v>0</v>
          </cell>
          <cell r="D80">
            <v>42400</v>
          </cell>
          <cell r="E80">
            <v>22051</v>
          </cell>
        </row>
        <row r="81">
          <cell r="A81" t="str">
            <v xml:space="preserve">Oficina Provincial Salcedo </v>
          </cell>
          <cell r="B81">
            <v>0</v>
          </cell>
          <cell r="C81">
            <v>0</v>
          </cell>
          <cell r="D81">
            <v>26500</v>
          </cell>
          <cell r="E81">
            <v>14089.49</v>
          </cell>
        </row>
        <row r="82">
          <cell r="A82" t="str">
            <v>Oficina Provincial San Pedro</v>
          </cell>
          <cell r="B82">
            <v>0</v>
          </cell>
          <cell r="C82">
            <v>0</v>
          </cell>
          <cell r="D82">
            <v>31800</v>
          </cell>
          <cell r="E82">
            <v>16542</v>
          </cell>
        </row>
        <row r="83">
          <cell r="A83" t="str">
            <v>Oficina Provincial La Romana</v>
          </cell>
          <cell r="B83">
            <v>0</v>
          </cell>
          <cell r="C83">
            <v>0</v>
          </cell>
          <cell r="D83">
            <v>42400</v>
          </cell>
          <cell r="E83">
            <v>21369</v>
          </cell>
        </row>
        <row r="84">
          <cell r="A84" t="str">
            <v>Oficina Provincial Hato Mayor</v>
          </cell>
          <cell r="B84">
            <v>0</v>
          </cell>
          <cell r="C84">
            <v>0</v>
          </cell>
          <cell r="D84">
            <v>26500</v>
          </cell>
          <cell r="E84">
            <v>13794.189999999999</v>
          </cell>
        </row>
        <row r="85">
          <cell r="A85" t="str">
            <v>Oficina Provincial Barahona</v>
          </cell>
          <cell r="B85">
            <v>0</v>
          </cell>
          <cell r="C85">
            <v>0</v>
          </cell>
          <cell r="D85">
            <v>42400</v>
          </cell>
          <cell r="E85">
            <v>22745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topLeftCell="A154" workbookViewId="0">
      <selection activeCell="C169" sqref="C169:C170"/>
    </sheetView>
  </sheetViews>
  <sheetFormatPr baseColWidth="10" defaultRowHeight="15" x14ac:dyDescent="0.25"/>
  <cols>
    <col min="1" max="1" width="12" customWidth="1"/>
    <col min="2" max="2" width="48.42578125" customWidth="1"/>
    <col min="3" max="3" width="20.7109375" customWidth="1"/>
  </cols>
  <sheetData>
    <row r="1" spans="1:4" x14ac:dyDescent="0.25">
      <c r="A1" s="108" t="s">
        <v>0</v>
      </c>
      <c r="B1" s="109"/>
      <c r="C1" s="110"/>
    </row>
    <row r="2" spans="1:4" x14ac:dyDescent="0.25">
      <c r="A2" s="111" t="s">
        <v>1</v>
      </c>
      <c r="B2" s="112"/>
      <c r="C2" s="113"/>
    </row>
    <row r="3" spans="1:4" x14ac:dyDescent="0.25">
      <c r="A3" s="114" t="s">
        <v>26</v>
      </c>
      <c r="B3" s="115"/>
      <c r="C3" s="116"/>
    </row>
    <row r="4" spans="1:4" x14ac:dyDescent="0.25">
      <c r="A4" s="103" t="s">
        <v>27</v>
      </c>
      <c r="B4" s="102" t="s">
        <v>7</v>
      </c>
      <c r="C4" s="102"/>
    </row>
    <row r="5" spans="1:4" x14ac:dyDescent="0.25">
      <c r="A5" s="117"/>
      <c r="B5" s="103" t="s">
        <v>28</v>
      </c>
      <c r="C5" s="103" t="s">
        <v>29</v>
      </c>
    </row>
    <row r="6" spans="1:4" x14ac:dyDescent="0.25">
      <c r="A6" s="98"/>
      <c r="B6" s="98"/>
      <c r="C6" s="98"/>
    </row>
    <row r="7" spans="1:4" x14ac:dyDescent="0.25">
      <c r="A7" s="107" t="s">
        <v>22</v>
      </c>
      <c r="B7" s="22" t="s">
        <v>30</v>
      </c>
      <c r="C7" s="13">
        <v>2025</v>
      </c>
      <c r="D7" s="10">
        <f>C7/$C$14</f>
        <v>0.12558139534883722</v>
      </c>
    </row>
    <row r="8" spans="1:4" x14ac:dyDescent="0.25">
      <c r="A8" s="107"/>
      <c r="B8" s="22" t="s">
        <v>31</v>
      </c>
      <c r="C8" s="13">
        <v>2020</v>
      </c>
      <c r="D8" s="10">
        <f t="shared" ref="D8:D13" si="0">C8/$C$14</f>
        <v>0.12527131782945736</v>
      </c>
    </row>
    <row r="9" spans="1:4" x14ac:dyDescent="0.25">
      <c r="A9" s="107"/>
      <c r="B9" s="22" t="s">
        <v>32</v>
      </c>
      <c r="C9" s="13">
        <v>3031</v>
      </c>
      <c r="D9" s="10">
        <f t="shared" si="0"/>
        <v>0.18796899224806202</v>
      </c>
    </row>
    <row r="10" spans="1:4" x14ac:dyDescent="0.25">
      <c r="A10" s="107"/>
      <c r="B10" s="22" t="s">
        <v>33</v>
      </c>
      <c r="C10" s="13">
        <v>3014</v>
      </c>
      <c r="D10" s="10">
        <f t="shared" si="0"/>
        <v>0.18691472868217054</v>
      </c>
    </row>
    <row r="11" spans="1:4" x14ac:dyDescent="0.25">
      <c r="A11" s="107"/>
      <c r="B11" s="22" t="s">
        <v>34</v>
      </c>
      <c r="C11" s="13">
        <v>2003</v>
      </c>
      <c r="D11" s="10">
        <f t="shared" si="0"/>
        <v>0.12421705426356588</v>
      </c>
    </row>
    <row r="12" spans="1:4" x14ac:dyDescent="0.25">
      <c r="A12" s="107"/>
      <c r="B12" s="22" t="s">
        <v>35</v>
      </c>
      <c r="C12" s="13">
        <v>3032</v>
      </c>
      <c r="D12" s="10">
        <f t="shared" si="0"/>
        <v>0.18803100775193798</v>
      </c>
    </row>
    <row r="13" spans="1:4" x14ac:dyDescent="0.25">
      <c r="A13" s="107"/>
      <c r="B13" s="22" t="s">
        <v>36</v>
      </c>
      <c r="C13" s="13">
        <v>1000</v>
      </c>
      <c r="D13" s="10">
        <f t="shared" si="0"/>
        <v>6.2015503875968991E-2</v>
      </c>
    </row>
    <row r="14" spans="1:4" x14ac:dyDescent="0.25">
      <c r="A14" s="107"/>
      <c r="B14" s="23" t="s">
        <v>25</v>
      </c>
      <c r="C14" s="24">
        <f>SUM(C7:C13)</f>
        <v>16125</v>
      </c>
      <c r="D14" s="45">
        <f>SUM(D7:D13)</f>
        <v>1</v>
      </c>
    </row>
    <row r="15" spans="1:4" x14ac:dyDescent="0.25">
      <c r="A15" s="107" t="s">
        <v>22</v>
      </c>
      <c r="B15" s="102" t="s">
        <v>8</v>
      </c>
      <c r="C15" s="102"/>
    </row>
    <row r="16" spans="1:4" x14ac:dyDescent="0.25">
      <c r="A16" s="107"/>
      <c r="B16" s="103" t="s">
        <v>28</v>
      </c>
      <c r="C16" s="103" t="s">
        <v>29</v>
      </c>
    </row>
    <row r="17" spans="1:4" x14ac:dyDescent="0.25">
      <c r="A17" s="107"/>
      <c r="B17" s="98"/>
      <c r="C17" s="98"/>
    </row>
    <row r="18" spans="1:4" x14ac:dyDescent="0.25">
      <c r="A18" s="107"/>
      <c r="B18" s="22" t="s">
        <v>37</v>
      </c>
      <c r="C18" s="13">
        <v>1577</v>
      </c>
      <c r="D18" s="10">
        <f>C18/$C$22</f>
        <v>0.14703962703962703</v>
      </c>
    </row>
    <row r="19" spans="1:4" x14ac:dyDescent="0.25">
      <c r="A19" s="107"/>
      <c r="B19" s="22" t="s">
        <v>38</v>
      </c>
      <c r="C19" s="25">
        <v>3393</v>
      </c>
      <c r="D19" s="10">
        <f t="shared" ref="D19:D22" si="1">C19/$C$22</f>
        <v>0.31636363636363635</v>
      </c>
    </row>
    <row r="20" spans="1:4" x14ac:dyDescent="0.25">
      <c r="A20" s="107"/>
      <c r="B20" s="22" t="s">
        <v>39</v>
      </c>
      <c r="C20" s="13">
        <v>2705</v>
      </c>
      <c r="D20" s="10">
        <f t="shared" si="1"/>
        <v>0.25221445221445221</v>
      </c>
    </row>
    <row r="21" spans="1:4" x14ac:dyDescent="0.25">
      <c r="A21" s="107"/>
      <c r="B21" s="26" t="s">
        <v>40</v>
      </c>
      <c r="C21" s="27">
        <v>3050</v>
      </c>
      <c r="D21" s="10">
        <f t="shared" si="1"/>
        <v>0.28438228438228436</v>
      </c>
    </row>
    <row r="22" spans="1:4" x14ac:dyDescent="0.25">
      <c r="A22" s="107"/>
      <c r="B22" s="23" t="s">
        <v>25</v>
      </c>
      <c r="C22" s="24">
        <f>SUM(C18:C21)</f>
        <v>10725</v>
      </c>
      <c r="D22" s="10">
        <f t="shared" si="1"/>
        <v>1</v>
      </c>
    </row>
    <row r="23" spans="1:4" x14ac:dyDescent="0.25">
      <c r="A23" s="107" t="s">
        <v>22</v>
      </c>
      <c r="B23" s="102" t="s">
        <v>9</v>
      </c>
      <c r="C23" s="102"/>
      <c r="D23" s="10" t="s">
        <v>20</v>
      </c>
    </row>
    <row r="24" spans="1:4" x14ac:dyDescent="0.25">
      <c r="A24" s="107"/>
      <c r="B24" s="103" t="s">
        <v>28</v>
      </c>
      <c r="C24" s="103" t="s">
        <v>29</v>
      </c>
    </row>
    <row r="25" spans="1:4" x14ac:dyDescent="0.25">
      <c r="A25" s="107"/>
      <c r="B25" s="98"/>
      <c r="C25" s="98"/>
    </row>
    <row r="26" spans="1:4" x14ac:dyDescent="0.25">
      <c r="A26" s="107"/>
      <c r="B26" s="28" t="s">
        <v>41</v>
      </c>
      <c r="C26" s="13">
        <v>1053</v>
      </c>
      <c r="D26" s="10">
        <f>C26/$C$36</f>
        <v>9.7771587743732596E-2</v>
      </c>
    </row>
    <row r="27" spans="1:4" x14ac:dyDescent="0.25">
      <c r="A27" s="107"/>
      <c r="B27" s="28" t="s">
        <v>42</v>
      </c>
      <c r="C27" s="13">
        <v>1054</v>
      </c>
      <c r="D27" s="10">
        <f t="shared" ref="D27:D36" si="2">C27/$C$36</f>
        <v>9.7864438254410394E-2</v>
      </c>
    </row>
    <row r="28" spans="1:4" x14ac:dyDescent="0.25">
      <c r="A28" s="107"/>
      <c r="B28" s="28" t="s">
        <v>43</v>
      </c>
      <c r="C28" s="13">
        <v>1085</v>
      </c>
      <c r="D28" s="10">
        <f t="shared" si="2"/>
        <v>0.10074280408542247</v>
      </c>
    </row>
    <row r="29" spans="1:4" x14ac:dyDescent="0.25">
      <c r="A29" s="107"/>
      <c r="B29" s="28" t="s">
        <v>44</v>
      </c>
      <c r="C29" s="13">
        <v>997</v>
      </c>
      <c r="D29" s="10">
        <f t="shared" si="2"/>
        <v>9.2571959145775304E-2</v>
      </c>
    </row>
    <row r="30" spans="1:4" x14ac:dyDescent="0.25">
      <c r="A30" s="107"/>
      <c r="B30" s="29" t="s">
        <v>45</v>
      </c>
      <c r="C30" s="13">
        <v>787</v>
      </c>
      <c r="D30" s="10">
        <f t="shared" si="2"/>
        <v>7.3073351903435474E-2</v>
      </c>
    </row>
    <row r="31" spans="1:4" x14ac:dyDescent="0.25">
      <c r="A31" s="107"/>
      <c r="B31" s="29" t="s">
        <v>46</v>
      </c>
      <c r="C31" s="13">
        <v>1800</v>
      </c>
      <c r="D31" s="10">
        <f t="shared" si="2"/>
        <v>0.16713091922005571</v>
      </c>
    </row>
    <row r="32" spans="1:4" x14ac:dyDescent="0.25">
      <c r="A32" s="107"/>
      <c r="B32" s="22" t="s">
        <v>47</v>
      </c>
      <c r="C32" s="13">
        <v>1048</v>
      </c>
      <c r="D32" s="10">
        <f t="shared" si="2"/>
        <v>9.7307335190343541E-2</v>
      </c>
    </row>
    <row r="33" spans="1:4" x14ac:dyDescent="0.25">
      <c r="A33" s="107"/>
      <c r="B33" s="22" t="s">
        <v>48</v>
      </c>
      <c r="C33" s="13">
        <v>1030</v>
      </c>
      <c r="D33" s="10">
        <f t="shared" si="2"/>
        <v>9.5636025998142984E-2</v>
      </c>
    </row>
    <row r="34" spans="1:4" x14ac:dyDescent="0.25">
      <c r="A34" s="107"/>
      <c r="B34" s="22" t="s">
        <v>49</v>
      </c>
      <c r="C34" s="13">
        <v>1158</v>
      </c>
      <c r="D34" s="10">
        <f t="shared" si="2"/>
        <v>0.1075208913649025</v>
      </c>
    </row>
    <row r="35" spans="1:4" x14ac:dyDescent="0.25">
      <c r="A35" s="107"/>
      <c r="B35" s="22" t="s">
        <v>50</v>
      </c>
      <c r="C35" s="12">
        <v>758</v>
      </c>
      <c r="D35" s="10">
        <f t="shared" si="2"/>
        <v>7.038068709377901E-2</v>
      </c>
    </row>
    <row r="36" spans="1:4" x14ac:dyDescent="0.25">
      <c r="A36" s="107"/>
      <c r="B36" s="23" t="s">
        <v>25</v>
      </c>
      <c r="C36" s="30">
        <f>C26+C27+C28+C29+C30+C31+C32+C33+C34+C35</f>
        <v>10770</v>
      </c>
      <c r="D36" s="10">
        <f t="shared" si="2"/>
        <v>1</v>
      </c>
    </row>
    <row r="37" spans="1:4" ht="15" customHeight="1" x14ac:dyDescent="0.25">
      <c r="A37" s="99" t="s">
        <v>22</v>
      </c>
      <c r="B37" s="102" t="s">
        <v>51</v>
      </c>
      <c r="C37" s="102"/>
    </row>
    <row r="38" spans="1:4" x14ac:dyDescent="0.25">
      <c r="A38" s="100"/>
      <c r="B38" s="103" t="s">
        <v>28</v>
      </c>
      <c r="C38" s="103" t="s">
        <v>29</v>
      </c>
    </row>
    <row r="39" spans="1:4" x14ac:dyDescent="0.25">
      <c r="A39" s="100"/>
      <c r="B39" s="98"/>
      <c r="C39" s="98"/>
    </row>
    <row r="40" spans="1:4" ht="32.25" customHeight="1" x14ac:dyDescent="0.25">
      <c r="A40" s="100"/>
      <c r="B40" s="28" t="s">
        <v>52</v>
      </c>
      <c r="C40" s="31">
        <v>878</v>
      </c>
      <c r="D40" s="10">
        <f>C40/$C$51</f>
        <v>8.163644816364482E-2</v>
      </c>
    </row>
    <row r="41" spans="1:4" x14ac:dyDescent="0.25">
      <c r="A41" s="100"/>
      <c r="B41" s="28" t="s">
        <v>53</v>
      </c>
      <c r="C41" s="15">
        <v>1200</v>
      </c>
      <c r="D41" s="10">
        <f t="shared" ref="D41:D51" si="3">C41/$C$51</f>
        <v>0.11157601115760112</v>
      </c>
    </row>
    <row r="42" spans="1:4" x14ac:dyDescent="0.25">
      <c r="A42" s="100"/>
      <c r="B42" s="28" t="s">
        <v>54</v>
      </c>
      <c r="C42" s="15">
        <v>1124</v>
      </c>
      <c r="D42" s="10">
        <f t="shared" si="3"/>
        <v>0.10450953045095304</v>
      </c>
    </row>
    <row r="43" spans="1:4" x14ac:dyDescent="0.25">
      <c r="A43" s="100"/>
      <c r="B43" s="28" t="s">
        <v>55</v>
      </c>
      <c r="C43" s="31">
        <v>835</v>
      </c>
      <c r="D43" s="10">
        <f t="shared" si="3"/>
        <v>7.763830776383078E-2</v>
      </c>
    </row>
    <row r="44" spans="1:4" x14ac:dyDescent="0.25">
      <c r="A44" s="100"/>
      <c r="B44" s="29" t="s">
        <v>56</v>
      </c>
      <c r="C44" s="13">
        <v>1038</v>
      </c>
      <c r="D44" s="10">
        <f t="shared" si="3"/>
        <v>9.6513249651324962E-2</v>
      </c>
    </row>
    <row r="45" spans="1:4" x14ac:dyDescent="0.25">
      <c r="A45" s="100"/>
      <c r="B45" s="29" t="s">
        <v>57</v>
      </c>
      <c r="C45" s="31">
        <v>649</v>
      </c>
      <c r="D45" s="10">
        <f t="shared" si="3"/>
        <v>6.0344026034402601E-2</v>
      </c>
    </row>
    <row r="46" spans="1:4" x14ac:dyDescent="0.25">
      <c r="A46" s="100"/>
      <c r="B46" s="22" t="s">
        <v>58</v>
      </c>
      <c r="C46" s="12">
        <v>889</v>
      </c>
      <c r="D46" s="10">
        <f t="shared" si="3"/>
        <v>8.2659228265922827E-2</v>
      </c>
    </row>
    <row r="47" spans="1:4" x14ac:dyDescent="0.25">
      <c r="A47" s="100"/>
      <c r="B47" s="22" t="s">
        <v>59</v>
      </c>
      <c r="C47" s="13">
        <v>1157</v>
      </c>
      <c r="D47" s="10">
        <f t="shared" si="3"/>
        <v>0.10757787075778708</v>
      </c>
    </row>
    <row r="48" spans="1:4" x14ac:dyDescent="0.25">
      <c r="A48" s="100"/>
      <c r="B48" s="22" t="s">
        <v>60</v>
      </c>
      <c r="C48" s="12">
        <v>935</v>
      </c>
      <c r="D48" s="10">
        <f t="shared" si="3"/>
        <v>8.6936308693630865E-2</v>
      </c>
    </row>
    <row r="49" spans="1:4" x14ac:dyDescent="0.25">
      <c r="A49" s="100"/>
      <c r="B49" s="22" t="s">
        <v>61</v>
      </c>
      <c r="C49" s="12">
        <v>562</v>
      </c>
      <c r="D49" s="10">
        <f t="shared" si="3"/>
        <v>5.2254765225476521E-2</v>
      </c>
    </row>
    <row r="50" spans="1:4" x14ac:dyDescent="0.25">
      <c r="A50" s="100"/>
      <c r="B50" s="32" t="s">
        <v>62</v>
      </c>
      <c r="C50" s="13">
        <v>1488</v>
      </c>
      <c r="D50" s="10">
        <f t="shared" si="3"/>
        <v>0.13835425383542538</v>
      </c>
    </row>
    <row r="51" spans="1:4" x14ac:dyDescent="0.25">
      <c r="A51" s="100"/>
      <c r="B51" s="23" t="s">
        <v>25</v>
      </c>
      <c r="C51" s="30">
        <f>SUM(C40:C50)</f>
        <v>10755</v>
      </c>
      <c r="D51" s="10">
        <f t="shared" si="3"/>
        <v>1</v>
      </c>
    </row>
    <row r="52" spans="1:4" x14ac:dyDescent="0.25">
      <c r="A52" s="100" t="s">
        <v>22</v>
      </c>
      <c r="B52" s="102" t="s">
        <v>11</v>
      </c>
      <c r="C52" s="102"/>
    </row>
    <row r="53" spans="1:4" x14ac:dyDescent="0.25">
      <c r="A53" s="100"/>
      <c r="B53" s="103" t="s">
        <v>28</v>
      </c>
      <c r="C53" s="103" t="s">
        <v>29</v>
      </c>
    </row>
    <row r="54" spans="1:4" x14ac:dyDescent="0.25">
      <c r="A54" s="100"/>
      <c r="B54" s="98"/>
      <c r="C54" s="98"/>
    </row>
    <row r="55" spans="1:4" x14ac:dyDescent="0.25">
      <c r="A55" s="100"/>
      <c r="B55" s="28" t="s">
        <v>63</v>
      </c>
      <c r="C55" s="15">
        <v>1036</v>
      </c>
      <c r="D55" s="10">
        <f>C55/$C$65</f>
        <v>9.637209302325582E-2</v>
      </c>
    </row>
    <row r="56" spans="1:4" x14ac:dyDescent="0.25">
      <c r="A56" s="100"/>
      <c r="B56" s="28" t="s">
        <v>64</v>
      </c>
      <c r="C56" s="15">
        <v>1254</v>
      </c>
      <c r="D56" s="10">
        <f t="shared" ref="D56:D65" si="4">C56/$C$65</f>
        <v>0.11665116279069768</v>
      </c>
    </row>
    <row r="57" spans="1:4" x14ac:dyDescent="0.25">
      <c r="A57" s="100"/>
      <c r="B57" s="28" t="s">
        <v>65</v>
      </c>
      <c r="C57" s="31">
        <v>870</v>
      </c>
      <c r="D57" s="10">
        <f t="shared" si="4"/>
        <v>8.0930232558139539E-2</v>
      </c>
    </row>
    <row r="58" spans="1:4" x14ac:dyDescent="0.25">
      <c r="A58" s="100"/>
      <c r="B58" s="29" t="s">
        <v>66</v>
      </c>
      <c r="C58" s="31">
        <v>852</v>
      </c>
      <c r="D58" s="10">
        <f t="shared" si="4"/>
        <v>7.9255813953488366E-2</v>
      </c>
    </row>
    <row r="59" spans="1:4" x14ac:dyDescent="0.25">
      <c r="A59" s="100"/>
      <c r="B59" s="29" t="s">
        <v>67</v>
      </c>
      <c r="C59" s="15">
        <v>1258</v>
      </c>
      <c r="D59" s="10">
        <f t="shared" si="4"/>
        <v>0.11702325581395349</v>
      </c>
    </row>
    <row r="60" spans="1:4" x14ac:dyDescent="0.25">
      <c r="A60" s="100"/>
      <c r="B60" s="22" t="s">
        <v>68</v>
      </c>
      <c r="C60" s="13">
        <v>1369</v>
      </c>
      <c r="D60" s="10">
        <f t="shared" si="4"/>
        <v>0.12734883720930232</v>
      </c>
    </row>
    <row r="61" spans="1:4" x14ac:dyDescent="0.25">
      <c r="A61" s="100"/>
      <c r="B61" s="22" t="s">
        <v>69</v>
      </c>
      <c r="C61" s="13">
        <v>1128</v>
      </c>
      <c r="D61" s="10">
        <f t="shared" si="4"/>
        <v>0.10493023255813953</v>
      </c>
    </row>
    <row r="62" spans="1:4" x14ac:dyDescent="0.25">
      <c r="A62" s="100"/>
      <c r="B62" s="22" t="s">
        <v>70</v>
      </c>
      <c r="C62" s="13">
        <v>1283</v>
      </c>
      <c r="D62" s="10">
        <f t="shared" si="4"/>
        <v>0.11934883720930232</v>
      </c>
    </row>
    <row r="63" spans="1:4" x14ac:dyDescent="0.25">
      <c r="A63" s="100"/>
      <c r="B63" s="22" t="s">
        <v>71</v>
      </c>
      <c r="C63" s="13">
        <v>365</v>
      </c>
      <c r="D63" s="10">
        <f t="shared" si="4"/>
        <v>3.395348837209302E-2</v>
      </c>
    </row>
    <row r="64" spans="1:4" x14ac:dyDescent="0.25">
      <c r="A64" s="100"/>
      <c r="B64" s="22" t="s">
        <v>72</v>
      </c>
      <c r="C64" s="13">
        <v>1335</v>
      </c>
      <c r="D64" s="10">
        <f t="shared" si="4"/>
        <v>0.1241860465116279</v>
      </c>
    </row>
    <row r="65" spans="1:4" x14ac:dyDescent="0.25">
      <c r="A65" s="100"/>
      <c r="B65" s="23" t="s">
        <v>25</v>
      </c>
      <c r="C65" s="30">
        <f>SUM(C55:C64)</f>
        <v>10750</v>
      </c>
      <c r="D65" s="10">
        <f t="shared" si="4"/>
        <v>1</v>
      </c>
    </row>
    <row r="66" spans="1:4" x14ac:dyDescent="0.25">
      <c r="A66" s="99" t="s">
        <v>22</v>
      </c>
      <c r="B66" s="102" t="s">
        <v>12</v>
      </c>
      <c r="C66" s="102"/>
    </row>
    <row r="67" spans="1:4" x14ac:dyDescent="0.25">
      <c r="A67" s="100"/>
      <c r="B67" s="106" t="s">
        <v>28</v>
      </c>
      <c r="C67" s="106" t="s">
        <v>29</v>
      </c>
    </row>
    <row r="68" spans="1:4" x14ac:dyDescent="0.25">
      <c r="A68" s="100"/>
      <c r="B68" s="106"/>
      <c r="C68" s="106"/>
    </row>
    <row r="69" spans="1:4" x14ac:dyDescent="0.25">
      <c r="A69" s="100"/>
      <c r="B69" s="28" t="s">
        <v>73</v>
      </c>
      <c r="C69" s="15">
        <v>1120</v>
      </c>
      <c r="D69" s="10">
        <f>C69/$C$79</f>
        <v>0.10418604651162791</v>
      </c>
    </row>
    <row r="70" spans="1:4" x14ac:dyDescent="0.25">
      <c r="A70" s="100"/>
      <c r="B70" s="28" t="s">
        <v>74</v>
      </c>
      <c r="C70" s="31">
        <v>634</v>
      </c>
      <c r="D70" s="10">
        <f t="shared" ref="D70:D79" si="5">C70/$C$79</f>
        <v>5.8976744186046509E-2</v>
      </c>
    </row>
    <row r="71" spans="1:4" x14ac:dyDescent="0.25">
      <c r="A71" s="100"/>
      <c r="B71" s="28" t="s">
        <v>75</v>
      </c>
      <c r="C71" s="15">
        <v>1327</v>
      </c>
      <c r="D71" s="10">
        <f t="shared" si="5"/>
        <v>0.12344186046511628</v>
      </c>
    </row>
    <row r="72" spans="1:4" x14ac:dyDescent="0.25">
      <c r="A72" s="100"/>
      <c r="B72" s="28" t="s">
        <v>76</v>
      </c>
      <c r="C72" s="15">
        <v>1036</v>
      </c>
      <c r="D72" s="10">
        <f t="shared" si="5"/>
        <v>9.637209302325582E-2</v>
      </c>
    </row>
    <row r="73" spans="1:4" x14ac:dyDescent="0.25">
      <c r="A73" s="100"/>
      <c r="B73" s="29" t="s">
        <v>77</v>
      </c>
      <c r="C73" s="15">
        <v>1122</v>
      </c>
      <c r="D73" s="10">
        <f t="shared" si="5"/>
        <v>0.10437209302325581</v>
      </c>
    </row>
    <row r="74" spans="1:4" x14ac:dyDescent="0.25">
      <c r="A74" s="100"/>
      <c r="B74" s="29" t="s">
        <v>78</v>
      </c>
      <c r="C74" s="15">
        <v>1368</v>
      </c>
      <c r="D74" s="10">
        <f t="shared" si="5"/>
        <v>0.12725581395348837</v>
      </c>
    </row>
    <row r="75" spans="1:4" x14ac:dyDescent="0.25">
      <c r="A75" s="100"/>
      <c r="B75" s="22" t="s">
        <v>79</v>
      </c>
      <c r="C75" s="12">
        <v>843</v>
      </c>
      <c r="D75" s="10">
        <f t="shared" si="5"/>
        <v>7.8418604651162793E-2</v>
      </c>
    </row>
    <row r="76" spans="1:4" x14ac:dyDescent="0.25">
      <c r="A76" s="100"/>
      <c r="B76" s="22" t="s">
        <v>80</v>
      </c>
      <c r="C76" s="15">
        <v>1258</v>
      </c>
      <c r="D76" s="10">
        <f t="shared" si="5"/>
        <v>0.11702325581395349</v>
      </c>
    </row>
    <row r="77" spans="1:4" x14ac:dyDescent="0.25">
      <c r="A77" s="100"/>
      <c r="B77" s="22" t="s">
        <v>81</v>
      </c>
      <c r="C77" s="12">
        <v>842</v>
      </c>
      <c r="D77" s="10">
        <f t="shared" si="5"/>
        <v>7.8325581395348842E-2</v>
      </c>
    </row>
    <row r="78" spans="1:4" x14ac:dyDescent="0.25">
      <c r="A78" s="100"/>
      <c r="B78" s="22" t="s">
        <v>82</v>
      </c>
      <c r="C78" s="15">
        <v>1200</v>
      </c>
      <c r="D78" s="10">
        <f t="shared" si="5"/>
        <v>0.11162790697674418</v>
      </c>
    </row>
    <row r="79" spans="1:4" x14ac:dyDescent="0.25">
      <c r="A79" s="100"/>
      <c r="B79" s="23" t="s">
        <v>25</v>
      </c>
      <c r="C79" s="30">
        <f>SUM(C69:C78)</f>
        <v>10750</v>
      </c>
      <c r="D79" s="10">
        <f t="shared" si="5"/>
        <v>1</v>
      </c>
    </row>
    <row r="80" spans="1:4" ht="15" customHeight="1" x14ac:dyDescent="0.25">
      <c r="A80" s="100" t="s">
        <v>22</v>
      </c>
      <c r="B80" s="102" t="s">
        <v>13</v>
      </c>
      <c r="C80" s="102"/>
    </row>
    <row r="81" spans="1:4" x14ac:dyDescent="0.25">
      <c r="A81" s="100"/>
      <c r="B81" s="103" t="s">
        <v>28</v>
      </c>
      <c r="C81" s="103" t="s">
        <v>29</v>
      </c>
    </row>
    <row r="82" spans="1:4" x14ac:dyDescent="0.25">
      <c r="A82" s="100"/>
      <c r="B82" s="98"/>
      <c r="C82" s="98"/>
    </row>
    <row r="83" spans="1:4" ht="32.25" customHeight="1" x14ac:dyDescent="0.25">
      <c r="A83" s="100"/>
      <c r="B83" s="28" t="s">
        <v>83</v>
      </c>
      <c r="C83" s="15">
        <v>1054</v>
      </c>
      <c r="D83" s="10">
        <f>C83/$C$94</f>
        <v>9.8010042774781481E-2</v>
      </c>
    </row>
    <row r="84" spans="1:4" x14ac:dyDescent="0.25">
      <c r="A84" s="100"/>
      <c r="B84" s="28" t="s">
        <v>84</v>
      </c>
      <c r="C84" s="31">
        <v>983</v>
      </c>
      <c r="D84" s="10">
        <f t="shared" ref="D84:D94" si="6">C84/$C$94</f>
        <v>9.1407848242514411E-2</v>
      </c>
    </row>
    <row r="85" spans="1:4" x14ac:dyDescent="0.25">
      <c r="A85" s="100"/>
      <c r="B85" s="28" t="s">
        <v>85</v>
      </c>
      <c r="C85" s="15">
        <v>1452</v>
      </c>
      <c r="D85" s="10">
        <f t="shared" si="6"/>
        <v>0.13501952761763064</v>
      </c>
    </row>
    <row r="86" spans="1:4" x14ac:dyDescent="0.25">
      <c r="A86" s="100"/>
      <c r="B86" s="29" t="s">
        <v>86</v>
      </c>
      <c r="C86" s="31">
        <v>983</v>
      </c>
      <c r="D86" s="10">
        <f t="shared" si="6"/>
        <v>9.1407848242514411E-2</v>
      </c>
    </row>
    <row r="87" spans="1:4" x14ac:dyDescent="0.25">
      <c r="A87" s="100"/>
      <c r="B87" s="29" t="s">
        <v>87</v>
      </c>
      <c r="C87" s="31">
        <v>739</v>
      </c>
      <c r="D87" s="10">
        <f t="shared" si="6"/>
        <v>6.871861632880788E-2</v>
      </c>
    </row>
    <row r="88" spans="1:4" x14ac:dyDescent="0.25">
      <c r="A88" s="100"/>
      <c r="B88" s="22" t="s">
        <v>88</v>
      </c>
      <c r="C88" s="12">
        <v>896</v>
      </c>
      <c r="D88" s="10">
        <f t="shared" si="6"/>
        <v>8.331783522410266E-2</v>
      </c>
    </row>
    <row r="89" spans="1:4" x14ac:dyDescent="0.25">
      <c r="A89" s="100"/>
      <c r="B89" s="22" t="s">
        <v>89</v>
      </c>
      <c r="C89" s="12">
        <v>795</v>
      </c>
      <c r="D89" s="10">
        <f t="shared" si="6"/>
        <v>7.3925981030314308E-2</v>
      </c>
    </row>
    <row r="90" spans="1:4" x14ac:dyDescent="0.25">
      <c r="A90" s="100"/>
      <c r="B90" s="22" t="s">
        <v>90</v>
      </c>
      <c r="C90" s="12">
        <v>699</v>
      </c>
      <c r="D90" s="10">
        <f t="shared" si="6"/>
        <v>6.4999070113446161E-2</v>
      </c>
    </row>
    <row r="91" spans="1:4" x14ac:dyDescent="0.25">
      <c r="A91" s="100"/>
      <c r="B91" s="22" t="s">
        <v>91</v>
      </c>
      <c r="C91" s="15">
        <v>1100</v>
      </c>
      <c r="D91" s="10">
        <f t="shared" si="6"/>
        <v>0.10228752092244746</v>
      </c>
    </row>
    <row r="92" spans="1:4" x14ac:dyDescent="0.25">
      <c r="A92" s="100"/>
      <c r="B92" s="32" t="s">
        <v>92</v>
      </c>
      <c r="C92" s="15">
        <v>890</v>
      </c>
      <c r="D92" s="10">
        <f t="shared" si="6"/>
        <v>8.2759903291798401E-2</v>
      </c>
    </row>
    <row r="93" spans="1:4" x14ac:dyDescent="0.25">
      <c r="A93" s="100"/>
      <c r="B93" s="32" t="s">
        <v>93</v>
      </c>
      <c r="C93" s="15">
        <v>1163</v>
      </c>
      <c r="D93" s="10">
        <f t="shared" si="6"/>
        <v>0.10814580621164217</v>
      </c>
    </row>
    <row r="94" spans="1:4" x14ac:dyDescent="0.25">
      <c r="A94" s="100"/>
      <c r="B94" s="23" t="s">
        <v>25</v>
      </c>
      <c r="C94" s="30">
        <f>SUM(C83:C93)</f>
        <v>10754</v>
      </c>
      <c r="D94" s="10">
        <f t="shared" si="6"/>
        <v>1</v>
      </c>
    </row>
    <row r="95" spans="1:4" x14ac:dyDescent="0.25">
      <c r="A95" s="100" t="s">
        <v>22</v>
      </c>
      <c r="B95" s="102" t="s">
        <v>14</v>
      </c>
      <c r="C95" s="102"/>
    </row>
    <row r="96" spans="1:4" x14ac:dyDescent="0.25">
      <c r="A96" s="100"/>
      <c r="B96" s="103" t="s">
        <v>28</v>
      </c>
      <c r="C96" s="103" t="s">
        <v>29</v>
      </c>
    </row>
    <row r="97" spans="1:4" x14ac:dyDescent="0.25">
      <c r="A97" s="100"/>
      <c r="B97" s="98"/>
      <c r="C97" s="98"/>
    </row>
    <row r="98" spans="1:4" x14ac:dyDescent="0.25">
      <c r="A98" s="100"/>
      <c r="B98" s="28" t="s">
        <v>94</v>
      </c>
      <c r="C98" s="15">
        <v>1196</v>
      </c>
      <c r="D98" s="10">
        <f>C98/$C$107</f>
        <v>0.11129722687511633</v>
      </c>
    </row>
    <row r="99" spans="1:4" x14ac:dyDescent="0.25">
      <c r="A99" s="100"/>
      <c r="B99" s="28" t="s">
        <v>95</v>
      </c>
      <c r="C99" s="15">
        <v>1095</v>
      </c>
      <c r="D99" s="10">
        <f t="shared" ref="D99:D107" si="7">C99/$C$107</f>
        <v>0.10189838079285315</v>
      </c>
    </row>
    <row r="100" spans="1:4" x14ac:dyDescent="0.25">
      <c r="A100" s="100"/>
      <c r="B100" s="29" t="s">
        <v>96</v>
      </c>
      <c r="C100" s="12">
        <v>699</v>
      </c>
      <c r="D100" s="10">
        <f t="shared" si="7"/>
        <v>6.5047459519821327E-2</v>
      </c>
    </row>
    <row r="101" spans="1:4" x14ac:dyDescent="0.25">
      <c r="A101" s="100"/>
      <c r="B101" s="29" t="s">
        <v>97</v>
      </c>
      <c r="C101" s="12">
        <v>842</v>
      </c>
      <c r="D101" s="10">
        <f t="shared" si="7"/>
        <v>7.8354736646193926E-2</v>
      </c>
    </row>
    <row r="102" spans="1:4" x14ac:dyDescent="0.25">
      <c r="A102" s="100"/>
      <c r="B102" s="22" t="s">
        <v>98</v>
      </c>
      <c r="C102" s="13">
        <v>2025</v>
      </c>
      <c r="D102" s="10">
        <f t="shared" si="7"/>
        <v>0.18844221105527639</v>
      </c>
    </row>
    <row r="103" spans="1:4" x14ac:dyDescent="0.25">
      <c r="A103" s="100"/>
      <c r="B103" s="22" t="s">
        <v>99</v>
      </c>
      <c r="C103" s="15">
        <v>1400</v>
      </c>
      <c r="D103" s="10">
        <f t="shared" si="7"/>
        <v>0.13028103480364786</v>
      </c>
    </row>
    <row r="104" spans="1:4" x14ac:dyDescent="0.25">
      <c r="A104" s="100"/>
      <c r="B104" s="22" t="s">
        <v>100</v>
      </c>
      <c r="C104" s="15">
        <v>1163</v>
      </c>
      <c r="D104" s="10">
        <f t="shared" si="7"/>
        <v>0.10822631676903034</v>
      </c>
    </row>
    <row r="105" spans="1:4" x14ac:dyDescent="0.25">
      <c r="A105" s="100"/>
      <c r="B105" s="22" t="s">
        <v>101</v>
      </c>
      <c r="C105" s="15">
        <v>1343</v>
      </c>
      <c r="D105" s="10">
        <f t="shared" si="7"/>
        <v>0.12497673552949935</v>
      </c>
    </row>
    <row r="106" spans="1:4" x14ac:dyDescent="0.25">
      <c r="A106" s="100"/>
      <c r="B106" s="32" t="s">
        <v>102</v>
      </c>
      <c r="C106" s="31">
        <v>983</v>
      </c>
      <c r="D106" s="10">
        <f t="shared" si="7"/>
        <v>9.1475898008561318E-2</v>
      </c>
    </row>
    <row r="107" spans="1:4" x14ac:dyDescent="0.25">
      <c r="A107" s="100"/>
      <c r="B107" s="23" t="s">
        <v>25</v>
      </c>
      <c r="C107" s="30">
        <f>SUM(C98:C106)</f>
        <v>10746</v>
      </c>
      <c r="D107" s="10">
        <f t="shared" si="7"/>
        <v>1</v>
      </c>
    </row>
    <row r="108" spans="1:4" ht="15" customHeight="1" x14ac:dyDescent="0.25">
      <c r="A108" s="99" t="s">
        <v>22</v>
      </c>
      <c r="B108" s="102" t="s">
        <v>103</v>
      </c>
      <c r="C108" s="102"/>
    </row>
    <row r="109" spans="1:4" x14ac:dyDescent="0.25">
      <c r="A109" s="100"/>
      <c r="B109" s="103" t="s">
        <v>28</v>
      </c>
      <c r="C109" s="103" t="s">
        <v>29</v>
      </c>
    </row>
    <row r="110" spans="1:4" x14ac:dyDescent="0.25">
      <c r="A110" s="100"/>
      <c r="B110" s="98"/>
      <c r="C110" s="98"/>
    </row>
    <row r="111" spans="1:4" ht="15" customHeight="1" x14ac:dyDescent="0.25">
      <c r="A111" s="100"/>
      <c r="B111" s="32" t="s">
        <v>104</v>
      </c>
      <c r="C111" s="15">
        <v>1725</v>
      </c>
      <c r="D111" s="10">
        <f>C111/$C$117</f>
        <v>0.25673463312993006</v>
      </c>
    </row>
    <row r="112" spans="1:4" x14ac:dyDescent="0.25">
      <c r="A112" s="100"/>
      <c r="B112" s="32" t="s">
        <v>66</v>
      </c>
      <c r="C112" s="15">
        <v>1078</v>
      </c>
      <c r="D112" s="10">
        <f t="shared" ref="D112:D117" si="8">C112/$C$117</f>
        <v>0.16044054174728381</v>
      </c>
    </row>
    <row r="113" spans="1:4" x14ac:dyDescent="0.25">
      <c r="A113" s="100"/>
      <c r="B113" s="32" t="s">
        <v>105</v>
      </c>
      <c r="C113" s="15">
        <v>875</v>
      </c>
      <c r="D113" s="10">
        <f t="shared" si="8"/>
        <v>0.1302277124572109</v>
      </c>
    </row>
    <row r="114" spans="1:4" x14ac:dyDescent="0.25">
      <c r="A114" s="100"/>
      <c r="B114" s="32" t="s">
        <v>106</v>
      </c>
      <c r="C114" s="15">
        <v>1345</v>
      </c>
      <c r="D114" s="10">
        <f t="shared" si="8"/>
        <v>0.2001785980056556</v>
      </c>
    </row>
    <row r="115" spans="1:4" x14ac:dyDescent="0.25">
      <c r="A115" s="100"/>
      <c r="B115" s="28" t="s">
        <v>107</v>
      </c>
      <c r="C115" s="15">
        <v>947</v>
      </c>
      <c r="D115" s="10">
        <f t="shared" si="8"/>
        <v>0.14094359279654711</v>
      </c>
    </row>
    <row r="116" spans="1:4" x14ac:dyDescent="0.25">
      <c r="A116" s="100"/>
      <c r="B116" s="28" t="s">
        <v>108</v>
      </c>
      <c r="C116" s="15">
        <v>749</v>
      </c>
      <c r="D116" s="10">
        <f t="shared" si="8"/>
        <v>0.11147492186337253</v>
      </c>
    </row>
    <row r="117" spans="1:4" x14ac:dyDescent="0.25">
      <c r="A117" s="101"/>
      <c r="B117" s="23" t="s">
        <v>25</v>
      </c>
      <c r="C117" s="30">
        <f>C111+C112+C113+C114+C115+C116</f>
        <v>6719</v>
      </c>
      <c r="D117" s="10">
        <f t="shared" si="8"/>
        <v>1</v>
      </c>
    </row>
    <row r="118" spans="1:4" x14ac:dyDescent="0.25">
      <c r="A118" s="99" t="s">
        <v>22</v>
      </c>
      <c r="B118" s="104" t="s">
        <v>16</v>
      </c>
      <c r="C118" s="105"/>
    </row>
    <row r="119" spans="1:4" x14ac:dyDescent="0.25">
      <c r="A119" s="100"/>
      <c r="B119" s="103" t="s">
        <v>28</v>
      </c>
      <c r="C119" s="103" t="s">
        <v>29</v>
      </c>
    </row>
    <row r="120" spans="1:4" x14ac:dyDescent="0.25">
      <c r="A120" s="100"/>
      <c r="B120" s="98"/>
      <c r="C120" s="98"/>
    </row>
    <row r="121" spans="1:4" x14ac:dyDescent="0.25">
      <c r="A121" s="100"/>
      <c r="B121" s="32" t="s">
        <v>109</v>
      </c>
      <c r="C121" s="15">
        <v>1145</v>
      </c>
      <c r="D121" s="10">
        <f>C121/$C$129</f>
        <v>0.14200669725908471</v>
      </c>
    </row>
    <row r="122" spans="1:4" x14ac:dyDescent="0.25">
      <c r="A122" s="100"/>
      <c r="B122" s="32" t="s">
        <v>110</v>
      </c>
      <c r="C122" s="15">
        <v>782</v>
      </c>
      <c r="D122" s="10">
        <f t="shared" ref="D122:D129" si="9">C122/$C$129</f>
        <v>9.6986233411881437E-2</v>
      </c>
    </row>
    <row r="123" spans="1:4" x14ac:dyDescent="0.25">
      <c r="A123" s="100"/>
      <c r="B123" s="32" t="s">
        <v>111</v>
      </c>
      <c r="C123" s="15">
        <v>1025</v>
      </c>
      <c r="D123" s="10">
        <f t="shared" si="9"/>
        <v>0.12712389929306708</v>
      </c>
    </row>
    <row r="124" spans="1:4" x14ac:dyDescent="0.25">
      <c r="A124" s="100"/>
      <c r="B124" s="32" t="s">
        <v>112</v>
      </c>
      <c r="C124" s="15">
        <v>400</v>
      </c>
      <c r="D124" s="10">
        <f t="shared" si="9"/>
        <v>4.9609326553392036E-2</v>
      </c>
    </row>
    <row r="125" spans="1:4" x14ac:dyDescent="0.25">
      <c r="A125" s="100"/>
      <c r="B125" s="28" t="s">
        <v>113</v>
      </c>
      <c r="C125" s="15">
        <v>848</v>
      </c>
      <c r="D125" s="10">
        <f t="shared" si="9"/>
        <v>0.10517177229319112</v>
      </c>
    </row>
    <row r="126" spans="1:4" x14ac:dyDescent="0.25">
      <c r="A126" s="100"/>
      <c r="B126" s="28" t="s">
        <v>114</v>
      </c>
      <c r="C126" s="15">
        <v>1863</v>
      </c>
      <c r="D126" s="10">
        <f t="shared" si="9"/>
        <v>0.2310554384224234</v>
      </c>
    </row>
    <row r="127" spans="1:4" x14ac:dyDescent="0.25">
      <c r="A127" s="100"/>
      <c r="B127" s="28" t="s">
        <v>115</v>
      </c>
      <c r="C127" s="15">
        <v>1100</v>
      </c>
      <c r="D127" s="10">
        <f t="shared" si="9"/>
        <v>0.13642564802182811</v>
      </c>
    </row>
    <row r="128" spans="1:4" x14ac:dyDescent="0.25">
      <c r="A128" s="100"/>
      <c r="B128" s="28" t="s">
        <v>116</v>
      </c>
      <c r="C128" s="15">
        <v>900</v>
      </c>
      <c r="D128" s="10">
        <f t="shared" si="9"/>
        <v>0.11162098474513209</v>
      </c>
    </row>
    <row r="129" spans="1:4" x14ac:dyDescent="0.25">
      <c r="A129" s="101"/>
      <c r="B129" s="23" t="s">
        <v>25</v>
      </c>
      <c r="C129" s="30">
        <f>SUM(C120:C128)</f>
        <v>8063</v>
      </c>
      <c r="D129" s="10">
        <f t="shared" si="9"/>
        <v>1</v>
      </c>
    </row>
    <row r="130" spans="1:4" x14ac:dyDescent="0.25">
      <c r="A130" s="99" t="s">
        <v>22</v>
      </c>
      <c r="B130" s="102" t="s">
        <v>17</v>
      </c>
      <c r="C130" s="102"/>
    </row>
    <row r="131" spans="1:4" x14ac:dyDescent="0.25">
      <c r="A131" s="100"/>
      <c r="B131" s="103" t="s">
        <v>28</v>
      </c>
      <c r="C131" s="103" t="s">
        <v>29</v>
      </c>
    </row>
    <row r="132" spans="1:4" x14ac:dyDescent="0.25">
      <c r="A132" s="100"/>
      <c r="B132" s="98"/>
      <c r="C132" s="98"/>
    </row>
    <row r="133" spans="1:4" x14ac:dyDescent="0.25">
      <c r="A133" s="100"/>
      <c r="B133" s="32" t="s">
        <v>117</v>
      </c>
      <c r="C133" s="15">
        <v>1745</v>
      </c>
      <c r="D133" s="10">
        <f>C133/$C$142</f>
        <v>0.16218979459057534</v>
      </c>
    </row>
    <row r="134" spans="1:4" x14ac:dyDescent="0.25">
      <c r="A134" s="100"/>
      <c r="B134" s="32" t="s">
        <v>118</v>
      </c>
      <c r="C134" s="15">
        <v>879</v>
      </c>
      <c r="D134" s="10">
        <f t="shared" ref="D134:D142" si="10">C134/$C$142</f>
        <v>8.1699042661957433E-2</v>
      </c>
    </row>
    <row r="135" spans="1:4" x14ac:dyDescent="0.25">
      <c r="A135" s="100"/>
      <c r="B135" s="32" t="s">
        <v>119</v>
      </c>
      <c r="C135" s="15">
        <v>1050</v>
      </c>
      <c r="D135" s="10">
        <f t="shared" si="10"/>
        <v>9.7592713077423551E-2</v>
      </c>
    </row>
    <row r="136" spans="1:4" x14ac:dyDescent="0.25">
      <c r="A136" s="100"/>
      <c r="B136" s="32" t="s">
        <v>120</v>
      </c>
      <c r="C136" s="15">
        <v>1905</v>
      </c>
      <c r="D136" s="10">
        <f t="shared" si="10"/>
        <v>0.17706106515475417</v>
      </c>
    </row>
    <row r="137" spans="1:4" x14ac:dyDescent="0.25">
      <c r="A137" s="100"/>
      <c r="B137" s="28" t="s">
        <v>121</v>
      </c>
      <c r="C137" s="15">
        <v>1180</v>
      </c>
      <c r="D137" s="10">
        <f t="shared" si="10"/>
        <v>0.10967562041081885</v>
      </c>
    </row>
    <row r="138" spans="1:4" x14ac:dyDescent="0.25">
      <c r="A138" s="100"/>
      <c r="B138" s="28" t="s">
        <v>122</v>
      </c>
      <c r="C138" s="15">
        <v>954</v>
      </c>
      <c r="D138" s="10">
        <f t="shared" si="10"/>
        <v>8.8669950738916259E-2</v>
      </c>
    </row>
    <row r="139" spans="1:4" x14ac:dyDescent="0.25">
      <c r="A139" s="100"/>
      <c r="B139" s="28" t="s">
        <v>123</v>
      </c>
      <c r="C139" s="15">
        <v>1043</v>
      </c>
      <c r="D139" s="10">
        <f t="shared" si="10"/>
        <v>9.6942094990240729E-2</v>
      </c>
    </row>
    <row r="140" spans="1:4" x14ac:dyDescent="0.25">
      <c r="A140" s="100"/>
      <c r="B140" s="28" t="s">
        <v>124</v>
      </c>
      <c r="C140" s="15">
        <v>980</v>
      </c>
      <c r="D140" s="10">
        <f t="shared" si="10"/>
        <v>9.1086532205595316E-2</v>
      </c>
    </row>
    <row r="141" spans="1:4" x14ac:dyDescent="0.25">
      <c r="A141" s="100"/>
      <c r="B141" s="29" t="s">
        <v>125</v>
      </c>
      <c r="C141" s="15">
        <v>1023</v>
      </c>
      <c r="D141" s="10">
        <f t="shared" si="10"/>
        <v>9.5083186169718378E-2</v>
      </c>
    </row>
    <row r="142" spans="1:4" x14ac:dyDescent="0.25">
      <c r="A142" s="101"/>
      <c r="B142" s="23" t="s">
        <v>25</v>
      </c>
      <c r="C142" s="30">
        <f>SUM(C133:C141)</f>
        <v>10759</v>
      </c>
      <c r="D142" s="10">
        <f t="shared" si="10"/>
        <v>1</v>
      </c>
    </row>
    <row r="143" spans="1:4" x14ac:dyDescent="0.25">
      <c r="A143" s="99" t="s">
        <v>22</v>
      </c>
      <c r="B143" s="102" t="s">
        <v>18</v>
      </c>
      <c r="C143" s="102"/>
    </row>
    <row r="144" spans="1:4" x14ac:dyDescent="0.25">
      <c r="A144" s="100"/>
      <c r="B144" s="103" t="s">
        <v>28</v>
      </c>
      <c r="C144" s="103" t="s">
        <v>29</v>
      </c>
    </row>
    <row r="145" spans="1:5" x14ac:dyDescent="0.25">
      <c r="A145" s="100"/>
      <c r="B145" s="98"/>
      <c r="C145" s="98"/>
    </row>
    <row r="146" spans="1:5" x14ac:dyDescent="0.25">
      <c r="A146" s="100"/>
      <c r="B146" s="32" t="s">
        <v>126</v>
      </c>
      <c r="C146" s="15">
        <v>1321</v>
      </c>
      <c r="D146" s="10">
        <f>C146/$C$153</f>
        <v>0.19660663789254354</v>
      </c>
    </row>
    <row r="147" spans="1:5" x14ac:dyDescent="0.25">
      <c r="A147" s="100"/>
      <c r="B147" s="32" t="s">
        <v>127</v>
      </c>
      <c r="C147" s="15">
        <v>879</v>
      </c>
      <c r="D147" s="10">
        <f t="shared" ref="D147:D153" si="11">C147/$C$153</f>
        <v>0.13082303914272958</v>
      </c>
    </row>
    <row r="148" spans="1:5" x14ac:dyDescent="0.25">
      <c r="A148" s="100"/>
      <c r="B148" s="32" t="s">
        <v>128</v>
      </c>
      <c r="C148" s="15">
        <v>519</v>
      </c>
      <c r="D148" s="10">
        <f t="shared" si="11"/>
        <v>7.7243637446048521E-2</v>
      </c>
    </row>
    <row r="149" spans="1:5" x14ac:dyDescent="0.25">
      <c r="A149" s="100"/>
      <c r="B149" s="32" t="s">
        <v>129</v>
      </c>
      <c r="C149" s="15">
        <v>1125</v>
      </c>
      <c r="D149" s="10">
        <f t="shared" si="11"/>
        <v>0.1674356303021283</v>
      </c>
    </row>
    <row r="150" spans="1:5" x14ac:dyDescent="0.25">
      <c r="A150" s="100"/>
      <c r="B150" s="28" t="s">
        <v>130</v>
      </c>
      <c r="C150" s="15">
        <v>875</v>
      </c>
      <c r="D150" s="10">
        <f t="shared" si="11"/>
        <v>0.1302277124572109</v>
      </c>
    </row>
    <row r="151" spans="1:5" x14ac:dyDescent="0.25">
      <c r="A151" s="100"/>
      <c r="B151" s="28" t="s">
        <v>131</v>
      </c>
      <c r="C151" s="15">
        <v>1354</v>
      </c>
      <c r="D151" s="10">
        <f t="shared" si="11"/>
        <v>0.20151808304807264</v>
      </c>
    </row>
    <row r="152" spans="1:5" x14ac:dyDescent="0.25">
      <c r="A152" s="100"/>
      <c r="B152" s="28" t="s">
        <v>132</v>
      </c>
      <c r="C152" s="15">
        <v>646</v>
      </c>
      <c r="D152" s="10">
        <f t="shared" si="11"/>
        <v>9.6145259711266556E-2</v>
      </c>
    </row>
    <row r="153" spans="1:5" x14ac:dyDescent="0.25">
      <c r="A153" s="101"/>
      <c r="B153" s="23" t="s">
        <v>25</v>
      </c>
      <c r="C153" s="30">
        <f>SUM(C145:C152)</f>
        <v>6719</v>
      </c>
      <c r="D153" s="10">
        <f t="shared" si="11"/>
        <v>1</v>
      </c>
    </row>
    <row r="154" spans="1:5" x14ac:dyDescent="0.25">
      <c r="A154" s="99" t="s">
        <v>22</v>
      </c>
      <c r="B154" s="102" t="s">
        <v>19</v>
      </c>
      <c r="C154" s="102"/>
    </row>
    <row r="155" spans="1:5" x14ac:dyDescent="0.25">
      <c r="A155" s="100"/>
      <c r="B155" s="103" t="s">
        <v>28</v>
      </c>
      <c r="C155" s="103" t="s">
        <v>29</v>
      </c>
      <c r="E155" s="4"/>
    </row>
    <row r="156" spans="1:5" x14ac:dyDescent="0.25">
      <c r="A156" s="100"/>
      <c r="B156" s="98"/>
      <c r="C156" s="98"/>
    </row>
    <row r="157" spans="1:5" x14ac:dyDescent="0.25">
      <c r="A157" s="100"/>
      <c r="B157" s="32" t="s">
        <v>133</v>
      </c>
      <c r="C157" s="15">
        <v>1028</v>
      </c>
      <c r="D157" s="10">
        <f>C157/$C$168</f>
        <v>9.5627906976744184E-2</v>
      </c>
    </row>
    <row r="158" spans="1:5" x14ac:dyDescent="0.25">
      <c r="A158" s="100"/>
      <c r="B158" s="32" t="s">
        <v>134</v>
      </c>
      <c r="C158" s="15">
        <v>862</v>
      </c>
      <c r="D158" s="10">
        <f t="shared" ref="D158:D168" si="12">C158/$C$168</f>
        <v>8.0186046511627904E-2</v>
      </c>
    </row>
    <row r="159" spans="1:5" x14ac:dyDescent="0.25">
      <c r="A159" s="100"/>
      <c r="B159" s="32" t="s">
        <v>135</v>
      </c>
      <c r="C159" s="15">
        <v>860</v>
      </c>
      <c r="D159" s="10">
        <f t="shared" si="12"/>
        <v>0.08</v>
      </c>
    </row>
    <row r="160" spans="1:5" x14ac:dyDescent="0.25">
      <c r="A160" s="100"/>
      <c r="B160" s="32" t="s">
        <v>136</v>
      </c>
      <c r="C160" s="15">
        <v>1365</v>
      </c>
      <c r="D160" s="10">
        <f t="shared" si="12"/>
        <v>0.12697674418604651</v>
      </c>
    </row>
    <row r="161" spans="1:4" x14ac:dyDescent="0.25">
      <c r="A161" s="100"/>
      <c r="B161" s="33" t="s">
        <v>137</v>
      </c>
      <c r="C161" s="15">
        <v>735</v>
      </c>
      <c r="D161" s="10">
        <f t="shared" si="12"/>
        <v>6.8372093023255809E-2</v>
      </c>
    </row>
    <row r="162" spans="1:4" x14ac:dyDescent="0.25">
      <c r="A162" s="100"/>
      <c r="B162" s="28" t="s">
        <v>138</v>
      </c>
      <c r="C162" s="15">
        <v>958</v>
      </c>
      <c r="D162" s="10">
        <f t="shared" si="12"/>
        <v>8.9116279069767448E-2</v>
      </c>
    </row>
    <row r="163" spans="1:4" x14ac:dyDescent="0.25">
      <c r="A163" s="100"/>
      <c r="B163" s="28" t="s">
        <v>139</v>
      </c>
      <c r="C163" s="15">
        <v>1042</v>
      </c>
      <c r="D163" s="10">
        <f t="shared" si="12"/>
        <v>9.693023255813954E-2</v>
      </c>
    </row>
    <row r="164" spans="1:4" x14ac:dyDescent="0.25">
      <c r="A164" s="100"/>
      <c r="B164" s="28" t="s">
        <v>140</v>
      </c>
      <c r="C164" s="15">
        <v>1355</v>
      </c>
      <c r="D164" s="10">
        <f t="shared" si="12"/>
        <v>0.12604651162790698</v>
      </c>
    </row>
    <row r="165" spans="1:4" x14ac:dyDescent="0.25">
      <c r="A165" s="100"/>
      <c r="B165" s="29" t="s">
        <v>141</v>
      </c>
      <c r="C165" s="15">
        <v>545</v>
      </c>
      <c r="D165" s="10">
        <f t="shared" si="12"/>
        <v>5.0697674418604649E-2</v>
      </c>
    </row>
    <row r="166" spans="1:4" x14ac:dyDescent="0.25">
      <c r="A166" s="100"/>
      <c r="B166" s="29" t="s">
        <v>142</v>
      </c>
      <c r="C166" s="15">
        <v>746</v>
      </c>
      <c r="D166" s="10">
        <f t="shared" si="12"/>
        <v>6.9395348837209297E-2</v>
      </c>
    </row>
    <row r="167" spans="1:4" x14ac:dyDescent="0.25">
      <c r="A167" s="100"/>
      <c r="B167" s="29" t="s">
        <v>143</v>
      </c>
      <c r="C167" s="15">
        <v>1254</v>
      </c>
      <c r="D167" s="10">
        <f t="shared" si="12"/>
        <v>0.11665116279069768</v>
      </c>
    </row>
    <row r="168" spans="1:4" x14ac:dyDescent="0.25">
      <c r="A168" s="101"/>
      <c r="B168" s="23" t="s">
        <v>25</v>
      </c>
      <c r="C168" s="30">
        <f>SUM(C157:C167)</f>
        <v>10750</v>
      </c>
      <c r="D168" s="10">
        <f t="shared" si="12"/>
        <v>1</v>
      </c>
    </row>
    <row r="169" spans="1:4" x14ac:dyDescent="0.25">
      <c r="A169" s="93" t="s">
        <v>144</v>
      </c>
      <c r="B169" s="94"/>
      <c r="C169" s="97">
        <f>C168+C153+C142+C129+C117+C107+C94+C79+C65+C51+C36+C22+C14</f>
        <v>134385</v>
      </c>
    </row>
    <row r="170" spans="1:4" x14ac:dyDescent="0.25">
      <c r="A170" s="95"/>
      <c r="B170" s="96"/>
      <c r="C170" s="98"/>
    </row>
  </sheetData>
  <mergeCells count="58">
    <mergeCell ref="A23:A36"/>
    <mergeCell ref="B23:C23"/>
    <mergeCell ref="B24:B25"/>
    <mergeCell ref="C24:C25"/>
    <mergeCell ref="A1:C1"/>
    <mergeCell ref="A2:C2"/>
    <mergeCell ref="A3:C3"/>
    <mergeCell ref="A4:A6"/>
    <mergeCell ref="B4:C4"/>
    <mergeCell ref="B5:B6"/>
    <mergeCell ref="C5:C6"/>
    <mergeCell ref="A7:A14"/>
    <mergeCell ref="A15:A22"/>
    <mergeCell ref="B15:C15"/>
    <mergeCell ref="B16:B17"/>
    <mergeCell ref="C16:C17"/>
    <mergeCell ref="A37:A51"/>
    <mergeCell ref="B37:C37"/>
    <mergeCell ref="B38:B39"/>
    <mergeCell ref="C38:C39"/>
    <mergeCell ref="A52:A65"/>
    <mergeCell ref="B52:C52"/>
    <mergeCell ref="B53:B54"/>
    <mergeCell ref="C53:C54"/>
    <mergeCell ref="A66:A79"/>
    <mergeCell ref="B66:C66"/>
    <mergeCell ref="B67:B68"/>
    <mergeCell ref="C67:C68"/>
    <mergeCell ref="A80:A94"/>
    <mergeCell ref="B80:C80"/>
    <mergeCell ref="B81:B82"/>
    <mergeCell ref="C81:C82"/>
    <mergeCell ref="A95:A107"/>
    <mergeCell ref="B95:C95"/>
    <mergeCell ref="B96:B97"/>
    <mergeCell ref="C96:C97"/>
    <mergeCell ref="A108:A117"/>
    <mergeCell ref="B108:C108"/>
    <mergeCell ref="B109:B110"/>
    <mergeCell ref="C109:C110"/>
    <mergeCell ref="A118:A129"/>
    <mergeCell ref="B118:C118"/>
    <mergeCell ref="B119:B120"/>
    <mergeCell ref="C119:C120"/>
    <mergeCell ref="A130:A142"/>
    <mergeCell ref="B130:C130"/>
    <mergeCell ref="B131:B132"/>
    <mergeCell ref="C131:C132"/>
    <mergeCell ref="A169:B170"/>
    <mergeCell ref="C169:C170"/>
    <mergeCell ref="A143:A153"/>
    <mergeCell ref="B143:C143"/>
    <mergeCell ref="B144:B145"/>
    <mergeCell ref="C144:C145"/>
    <mergeCell ref="A154:A168"/>
    <mergeCell ref="B154:C154"/>
    <mergeCell ref="B155:B156"/>
    <mergeCell ref="C155:C1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148" workbookViewId="0">
      <selection activeCell="G166" sqref="G166"/>
    </sheetView>
  </sheetViews>
  <sheetFormatPr baseColWidth="10" defaultRowHeight="15" x14ac:dyDescent="0.25"/>
  <cols>
    <col min="1" max="1" width="18.42578125" customWidth="1"/>
    <col min="2" max="2" width="43.42578125" bestFit="1" customWidth="1"/>
    <col min="3" max="3" width="12.140625" hidden="1" customWidth="1"/>
    <col min="4" max="4" width="11.5703125" style="18" hidden="1" customWidth="1"/>
    <col min="5" max="5" width="17.140625" style="18" customWidth="1"/>
  </cols>
  <sheetData>
    <row r="1" spans="1:6" x14ac:dyDescent="0.25">
      <c r="A1" s="108" t="s">
        <v>0</v>
      </c>
      <c r="B1" s="109"/>
      <c r="C1" s="109"/>
      <c r="D1" s="109"/>
      <c r="E1" s="110"/>
    </row>
    <row r="2" spans="1:6" x14ac:dyDescent="0.25">
      <c r="A2" s="111" t="s">
        <v>1</v>
      </c>
      <c r="B2" s="112"/>
      <c r="C2" s="112"/>
      <c r="D2" s="112"/>
      <c r="E2" s="113"/>
    </row>
    <row r="3" spans="1:6" x14ac:dyDescent="0.25">
      <c r="A3" s="114" t="s">
        <v>26</v>
      </c>
      <c r="B3" s="115"/>
      <c r="C3" s="115"/>
      <c r="D3" s="115"/>
      <c r="E3" s="116"/>
    </row>
    <row r="4" spans="1:6" x14ac:dyDescent="0.25">
      <c r="A4" s="119" t="s">
        <v>27</v>
      </c>
      <c r="B4" s="104" t="s">
        <v>7</v>
      </c>
      <c r="C4" s="118"/>
      <c r="D4" s="118"/>
      <c r="E4" s="105"/>
    </row>
    <row r="5" spans="1:6" ht="21.75" customHeight="1" x14ac:dyDescent="0.25">
      <c r="A5" s="120"/>
      <c r="B5" s="103" t="s">
        <v>28</v>
      </c>
      <c r="C5" s="104" t="s">
        <v>145</v>
      </c>
      <c r="D5" s="105"/>
      <c r="E5" s="103" t="s">
        <v>29</v>
      </c>
    </row>
    <row r="6" spans="1:6" ht="27.75" customHeight="1" x14ac:dyDescent="0.25">
      <c r="A6" s="34"/>
      <c r="B6" s="98"/>
      <c r="C6" s="8" t="s">
        <v>146</v>
      </c>
      <c r="D6" s="35" t="s">
        <v>147</v>
      </c>
      <c r="E6" s="98"/>
    </row>
    <row r="7" spans="1:6" ht="15" customHeight="1" x14ac:dyDescent="0.25">
      <c r="A7" s="99" t="s">
        <v>23</v>
      </c>
      <c r="B7" s="22" t="s">
        <v>148</v>
      </c>
      <c r="C7" s="22"/>
      <c r="D7" s="12"/>
      <c r="E7" s="13">
        <v>1057</v>
      </c>
      <c r="F7" s="10">
        <f>E7/$E$19</f>
        <v>6.2334139293507104E-2</v>
      </c>
    </row>
    <row r="8" spans="1:6" ht="15" customHeight="1" x14ac:dyDescent="0.25">
      <c r="A8" s="100"/>
      <c r="B8" s="22" t="s">
        <v>149</v>
      </c>
      <c r="C8" s="22"/>
      <c r="D8" s="12"/>
      <c r="E8" s="13">
        <v>1954</v>
      </c>
      <c r="F8" s="10">
        <f t="shared" ref="F8:F19" si="0">E8/$E$19</f>
        <v>0.11523264728430736</v>
      </c>
    </row>
    <row r="9" spans="1:6" x14ac:dyDescent="0.25">
      <c r="A9" s="100"/>
      <c r="B9" s="22" t="s">
        <v>150</v>
      </c>
      <c r="C9" s="22"/>
      <c r="D9" s="12"/>
      <c r="E9" s="13">
        <v>1456</v>
      </c>
      <c r="F9" s="10">
        <f t="shared" si="0"/>
        <v>8.5864244854632302E-2</v>
      </c>
    </row>
    <row r="10" spans="1:6" x14ac:dyDescent="0.25">
      <c r="A10" s="100"/>
      <c r="B10" s="22" t="s">
        <v>151</v>
      </c>
      <c r="C10" s="22"/>
      <c r="D10" s="12"/>
      <c r="E10" s="13">
        <v>1490</v>
      </c>
      <c r="F10" s="10">
        <f t="shared" si="0"/>
        <v>8.7869316506457504E-2</v>
      </c>
    </row>
    <row r="11" spans="1:6" x14ac:dyDescent="0.25">
      <c r="A11" s="100"/>
      <c r="B11" s="22" t="s">
        <v>152</v>
      </c>
      <c r="C11" s="22"/>
      <c r="D11" s="12"/>
      <c r="E11" s="13">
        <v>1328</v>
      </c>
      <c r="F11" s="10">
        <f t="shared" si="0"/>
        <v>7.8315739812466825E-2</v>
      </c>
    </row>
    <row r="12" spans="1:6" ht="15.75" customHeight="1" x14ac:dyDescent="0.25">
      <c r="A12" s="100"/>
      <c r="B12" s="22" t="s">
        <v>153</v>
      </c>
      <c r="C12" s="22"/>
      <c r="D12" s="12"/>
      <c r="E12" s="13">
        <v>1672</v>
      </c>
      <c r="F12" s="10">
        <f t="shared" si="0"/>
        <v>9.8602347113286554E-2</v>
      </c>
    </row>
    <row r="13" spans="1:6" ht="15" customHeight="1" x14ac:dyDescent="0.25">
      <c r="A13" s="100"/>
      <c r="B13" s="36" t="s">
        <v>154</v>
      </c>
      <c r="C13" s="22"/>
      <c r="D13" s="12"/>
      <c r="E13" s="13">
        <v>1487</v>
      </c>
      <c r="F13" s="10">
        <f t="shared" si="0"/>
        <v>8.7692398419531761E-2</v>
      </c>
    </row>
    <row r="14" spans="1:6" ht="15" customHeight="1" x14ac:dyDescent="0.25">
      <c r="A14" s="100"/>
      <c r="B14" s="37" t="s">
        <v>155</v>
      </c>
      <c r="C14" s="22"/>
      <c r="D14" s="12"/>
      <c r="E14" s="13">
        <v>897</v>
      </c>
      <c r="F14" s="10">
        <f t="shared" si="0"/>
        <v>5.2898507990800259E-2</v>
      </c>
    </row>
    <row r="15" spans="1:6" ht="15" customHeight="1" x14ac:dyDescent="0.25">
      <c r="A15" s="100"/>
      <c r="B15" s="36" t="s">
        <v>156</v>
      </c>
      <c r="C15" s="22"/>
      <c r="D15" s="12"/>
      <c r="E15" s="13">
        <v>1271</v>
      </c>
      <c r="F15" s="10">
        <f t="shared" si="0"/>
        <v>7.4954296160877509E-2</v>
      </c>
    </row>
    <row r="16" spans="1:6" ht="15" customHeight="1" x14ac:dyDescent="0.25">
      <c r="A16" s="100"/>
      <c r="B16" s="36" t="s">
        <v>157</v>
      </c>
      <c r="C16" s="22"/>
      <c r="D16" s="12"/>
      <c r="E16" s="13">
        <v>1416</v>
      </c>
      <c r="F16" s="10">
        <f t="shared" si="0"/>
        <v>8.3505337028955587E-2</v>
      </c>
    </row>
    <row r="17" spans="1:6" ht="15" customHeight="1" x14ac:dyDescent="0.25">
      <c r="A17" s="100"/>
      <c r="B17" s="36" t="s">
        <v>158</v>
      </c>
      <c r="C17" s="22"/>
      <c r="D17" s="12"/>
      <c r="E17" s="13">
        <v>1584</v>
      </c>
      <c r="F17" s="10">
        <f t="shared" si="0"/>
        <v>9.3412749896797778E-2</v>
      </c>
    </row>
    <row r="18" spans="1:6" x14ac:dyDescent="0.25">
      <c r="A18" s="100"/>
      <c r="B18" s="22" t="s">
        <v>159</v>
      </c>
      <c r="C18" s="22"/>
      <c r="D18" s="12"/>
      <c r="E18" s="13">
        <v>1345</v>
      </c>
      <c r="F18" s="10">
        <f t="shared" si="0"/>
        <v>7.9318275638379426E-2</v>
      </c>
    </row>
    <row r="19" spans="1:6" x14ac:dyDescent="0.25">
      <c r="A19" s="101"/>
      <c r="B19" s="23" t="s">
        <v>25</v>
      </c>
      <c r="C19" s="23"/>
      <c r="D19" s="23"/>
      <c r="E19" s="24">
        <f>SUM(E7:E18)</f>
        <v>16957</v>
      </c>
      <c r="F19" s="10">
        <f t="shared" si="0"/>
        <v>1</v>
      </c>
    </row>
    <row r="20" spans="1:6" ht="15" customHeight="1" x14ac:dyDescent="0.25">
      <c r="A20" s="99" t="s">
        <v>23</v>
      </c>
      <c r="B20" s="104" t="s">
        <v>8</v>
      </c>
      <c r="C20" s="118"/>
      <c r="D20" s="118"/>
      <c r="E20" s="105"/>
    </row>
    <row r="21" spans="1:6" ht="15" customHeight="1" x14ac:dyDescent="0.25">
      <c r="A21" s="100"/>
      <c r="B21" s="103" t="s">
        <v>28</v>
      </c>
      <c r="C21" s="104" t="s">
        <v>145</v>
      </c>
      <c r="D21" s="105"/>
      <c r="E21" s="103" t="s">
        <v>29</v>
      </c>
    </row>
    <row r="22" spans="1:6" ht="30" x14ac:dyDescent="0.25">
      <c r="A22" s="100"/>
      <c r="B22" s="98"/>
      <c r="C22" s="8" t="s">
        <v>146</v>
      </c>
      <c r="D22" s="35" t="s">
        <v>147</v>
      </c>
      <c r="E22" s="98"/>
    </row>
    <row r="23" spans="1:6" x14ac:dyDescent="0.25">
      <c r="A23" s="100"/>
      <c r="B23" s="22" t="s">
        <v>160</v>
      </c>
      <c r="C23" s="22"/>
      <c r="D23" s="12"/>
      <c r="E23" s="13">
        <v>879</v>
      </c>
      <c r="F23" s="10">
        <f>E23/$E$31</f>
        <v>8.7900000000000006E-2</v>
      </c>
    </row>
    <row r="24" spans="1:6" x14ac:dyDescent="0.25">
      <c r="A24" s="100"/>
      <c r="B24" s="22" t="s">
        <v>161</v>
      </c>
      <c r="C24" s="22"/>
      <c r="D24" s="12"/>
      <c r="E24" s="13">
        <v>456</v>
      </c>
      <c r="F24" s="10">
        <f t="shared" ref="F24:F31" si="1">E24/$E$31</f>
        <v>4.5600000000000002E-2</v>
      </c>
    </row>
    <row r="25" spans="1:6" ht="15" customHeight="1" x14ac:dyDescent="0.25">
      <c r="A25" s="100"/>
      <c r="B25" s="22" t="s">
        <v>162</v>
      </c>
      <c r="C25" s="22"/>
      <c r="D25" s="12"/>
      <c r="E25" s="13">
        <v>1300</v>
      </c>
      <c r="F25" s="10">
        <f t="shared" si="1"/>
        <v>0.13</v>
      </c>
    </row>
    <row r="26" spans="1:6" x14ac:dyDescent="0.25">
      <c r="A26" s="100"/>
      <c r="B26" s="28" t="s">
        <v>163</v>
      </c>
      <c r="C26" s="22"/>
      <c r="D26" s="12"/>
      <c r="E26" s="13">
        <v>2500</v>
      </c>
      <c r="F26" s="10">
        <f t="shared" si="1"/>
        <v>0.25</v>
      </c>
    </row>
    <row r="27" spans="1:6" x14ac:dyDescent="0.25">
      <c r="A27" s="100"/>
      <c r="B27" s="28" t="s">
        <v>164</v>
      </c>
      <c r="C27" s="22"/>
      <c r="D27" s="12"/>
      <c r="E27" s="13">
        <v>1126</v>
      </c>
      <c r="F27" s="10">
        <f t="shared" si="1"/>
        <v>0.11260000000000001</v>
      </c>
    </row>
    <row r="28" spans="1:6" ht="15" customHeight="1" x14ac:dyDescent="0.25">
      <c r="A28" s="100"/>
      <c r="B28" s="36" t="s">
        <v>165</v>
      </c>
      <c r="C28" s="22"/>
      <c r="D28" s="12"/>
      <c r="E28" s="13">
        <v>1895</v>
      </c>
      <c r="F28" s="10">
        <f t="shared" si="1"/>
        <v>0.1895</v>
      </c>
    </row>
    <row r="29" spans="1:6" ht="30" x14ac:dyDescent="0.25">
      <c r="A29" s="100"/>
      <c r="B29" s="38" t="s">
        <v>166</v>
      </c>
      <c r="C29" s="26"/>
      <c r="D29" s="39"/>
      <c r="E29" s="13">
        <v>1300</v>
      </c>
      <c r="F29" s="10">
        <f t="shared" si="1"/>
        <v>0.13</v>
      </c>
    </row>
    <row r="30" spans="1:6" x14ac:dyDescent="0.25">
      <c r="A30" s="100"/>
      <c r="B30" s="22" t="s">
        <v>167</v>
      </c>
      <c r="C30" s="22"/>
      <c r="D30" s="12"/>
      <c r="E30" s="13">
        <v>544</v>
      </c>
      <c r="F30" s="10">
        <f t="shared" si="1"/>
        <v>5.4399999999999997E-2</v>
      </c>
    </row>
    <row r="31" spans="1:6" x14ac:dyDescent="0.25">
      <c r="A31" s="101"/>
      <c r="B31" s="23" t="s">
        <v>25</v>
      </c>
      <c r="C31" s="23"/>
      <c r="D31" s="23"/>
      <c r="E31" s="24">
        <f>SUM(E23:E30)</f>
        <v>10000</v>
      </c>
      <c r="F31" s="10">
        <f t="shared" si="1"/>
        <v>1</v>
      </c>
    </row>
    <row r="32" spans="1:6" ht="15" customHeight="1" x14ac:dyDescent="0.25">
      <c r="A32" s="99" t="s">
        <v>23</v>
      </c>
      <c r="B32" s="104" t="s">
        <v>9</v>
      </c>
      <c r="C32" s="118"/>
      <c r="D32" s="118"/>
      <c r="E32" s="105"/>
    </row>
    <row r="33" spans="1:6" ht="15" customHeight="1" x14ac:dyDescent="0.25">
      <c r="A33" s="100"/>
      <c r="B33" s="103" t="s">
        <v>28</v>
      </c>
      <c r="C33" s="104" t="s">
        <v>145</v>
      </c>
      <c r="D33" s="105"/>
      <c r="E33" s="103" t="s">
        <v>29</v>
      </c>
    </row>
    <row r="34" spans="1:6" ht="30" x14ac:dyDescent="0.25">
      <c r="A34" s="100"/>
      <c r="B34" s="98"/>
      <c r="C34" s="8" t="s">
        <v>146</v>
      </c>
      <c r="D34" s="35" t="s">
        <v>147</v>
      </c>
      <c r="E34" s="98"/>
    </row>
    <row r="35" spans="1:6" x14ac:dyDescent="0.25">
      <c r="A35" s="100"/>
      <c r="B35" s="28" t="s">
        <v>168</v>
      </c>
      <c r="C35" s="28"/>
      <c r="D35" s="31"/>
      <c r="E35" s="13">
        <v>1355</v>
      </c>
      <c r="F35" s="10">
        <f>E35/$E$44</f>
        <v>0.1188075405523893</v>
      </c>
    </row>
    <row r="36" spans="1:6" x14ac:dyDescent="0.25">
      <c r="A36" s="100"/>
      <c r="B36" s="40" t="s">
        <v>169</v>
      </c>
      <c r="C36" s="28"/>
      <c r="D36" s="31"/>
      <c r="E36" s="13">
        <v>1800</v>
      </c>
      <c r="F36" s="10">
        <f t="shared" ref="F36:F44" si="2">E36/$E$44</f>
        <v>0.15782551512494519</v>
      </c>
    </row>
    <row r="37" spans="1:6" ht="15" customHeight="1" x14ac:dyDescent="0.25">
      <c r="A37" s="100"/>
      <c r="B37" s="22" t="s">
        <v>170</v>
      </c>
      <c r="C37" s="28"/>
      <c r="D37" s="31"/>
      <c r="E37" s="13">
        <v>1250</v>
      </c>
      <c r="F37" s="10">
        <f t="shared" si="2"/>
        <v>0.10960105217010083</v>
      </c>
    </row>
    <row r="38" spans="1:6" x14ac:dyDescent="0.25">
      <c r="A38" s="100"/>
      <c r="B38" s="28" t="s">
        <v>171</v>
      </c>
      <c r="C38" s="28"/>
      <c r="D38" s="31"/>
      <c r="E38" s="13">
        <v>897</v>
      </c>
      <c r="F38" s="10">
        <f t="shared" si="2"/>
        <v>7.8649715037264353E-2</v>
      </c>
    </row>
    <row r="39" spans="1:6" x14ac:dyDescent="0.25">
      <c r="A39" s="100"/>
      <c r="B39" s="22" t="s">
        <v>172</v>
      </c>
      <c r="C39" s="29"/>
      <c r="D39" s="31"/>
      <c r="E39" s="13">
        <v>1108</v>
      </c>
      <c r="F39" s="10">
        <f t="shared" si="2"/>
        <v>9.7150372643577385E-2</v>
      </c>
    </row>
    <row r="40" spans="1:6" x14ac:dyDescent="0.25">
      <c r="A40" s="100"/>
      <c r="B40" s="29" t="s">
        <v>173</v>
      </c>
      <c r="C40" s="29"/>
      <c r="D40" s="31"/>
      <c r="E40" s="13">
        <v>995</v>
      </c>
      <c r="F40" s="10">
        <f t="shared" si="2"/>
        <v>8.7242437527400268E-2</v>
      </c>
    </row>
    <row r="41" spans="1:6" ht="15" customHeight="1" x14ac:dyDescent="0.25">
      <c r="A41" s="100"/>
      <c r="B41" s="22" t="s">
        <v>174</v>
      </c>
      <c r="C41" s="22"/>
      <c r="D41" s="12"/>
      <c r="E41" s="13">
        <v>1325</v>
      </c>
      <c r="F41" s="10">
        <f t="shared" si="2"/>
        <v>0.11617711530030689</v>
      </c>
    </row>
    <row r="42" spans="1:6" ht="15" customHeight="1" x14ac:dyDescent="0.25">
      <c r="A42" s="100"/>
      <c r="B42" s="22" t="s">
        <v>175</v>
      </c>
      <c r="C42" s="22"/>
      <c r="D42" s="12"/>
      <c r="E42" s="13">
        <v>1648</v>
      </c>
      <c r="F42" s="10">
        <f t="shared" si="2"/>
        <v>0.14449802718106095</v>
      </c>
    </row>
    <row r="43" spans="1:6" x14ac:dyDescent="0.25">
      <c r="A43" s="100"/>
      <c r="B43" s="22" t="s">
        <v>176</v>
      </c>
      <c r="C43" s="22"/>
      <c r="D43" s="12"/>
      <c r="E43" s="13">
        <v>1027</v>
      </c>
      <c r="F43" s="10">
        <f t="shared" si="2"/>
        <v>9.0048224462954851E-2</v>
      </c>
    </row>
    <row r="44" spans="1:6" x14ac:dyDescent="0.25">
      <c r="A44" s="101"/>
      <c r="B44" s="23" t="s">
        <v>25</v>
      </c>
      <c r="C44" s="23"/>
      <c r="D44" s="23"/>
      <c r="E44" s="30">
        <f>SUM(E35:E43)</f>
        <v>11405</v>
      </c>
      <c r="F44" s="10">
        <f t="shared" si="2"/>
        <v>1</v>
      </c>
    </row>
    <row r="45" spans="1:6" ht="15" customHeight="1" x14ac:dyDescent="0.25">
      <c r="A45" s="99" t="s">
        <v>23</v>
      </c>
      <c r="B45" s="104" t="s">
        <v>10</v>
      </c>
      <c r="C45" s="118"/>
      <c r="D45" s="118"/>
      <c r="E45" s="105"/>
      <c r="F45" s="10" t="s">
        <v>20</v>
      </c>
    </row>
    <row r="46" spans="1:6" ht="15" customHeight="1" x14ac:dyDescent="0.25">
      <c r="A46" s="100"/>
      <c r="B46" s="103" t="s">
        <v>28</v>
      </c>
      <c r="C46" s="104" t="s">
        <v>145</v>
      </c>
      <c r="D46" s="105"/>
      <c r="E46" s="103" t="s">
        <v>29</v>
      </c>
    </row>
    <row r="47" spans="1:6" ht="30" x14ac:dyDescent="0.25">
      <c r="A47" s="100"/>
      <c r="B47" s="98"/>
      <c r="C47" s="8" t="s">
        <v>146</v>
      </c>
      <c r="D47" s="35" t="s">
        <v>147</v>
      </c>
      <c r="E47" s="98"/>
    </row>
    <row r="48" spans="1:6" x14ac:dyDescent="0.25">
      <c r="A48" s="100"/>
      <c r="B48" s="28" t="s">
        <v>177</v>
      </c>
      <c r="C48" s="28"/>
      <c r="D48" s="31"/>
      <c r="E48" s="13">
        <v>2365</v>
      </c>
      <c r="F48" s="10">
        <f>E48/$E$55</f>
        <v>0.19377304383449406</v>
      </c>
    </row>
    <row r="49" spans="1:6" ht="15" customHeight="1" x14ac:dyDescent="0.25">
      <c r="A49" s="100"/>
      <c r="B49" s="28" t="s">
        <v>178</v>
      </c>
      <c r="C49" s="28"/>
      <c r="D49" s="31"/>
      <c r="E49" s="13">
        <v>1597</v>
      </c>
      <c r="F49" s="10">
        <f t="shared" ref="F49:F55" si="3">E49/$E$55</f>
        <v>0.13084801310938141</v>
      </c>
    </row>
    <row r="50" spans="1:6" x14ac:dyDescent="0.25">
      <c r="A50" s="100"/>
      <c r="B50" s="28" t="s">
        <v>53</v>
      </c>
      <c r="C50" s="28"/>
      <c r="D50" s="31"/>
      <c r="E50" s="13">
        <v>1854</v>
      </c>
      <c r="F50" s="10">
        <f t="shared" si="3"/>
        <v>0.15190495698484227</v>
      </c>
    </row>
    <row r="51" spans="1:6" x14ac:dyDescent="0.25">
      <c r="A51" s="100"/>
      <c r="B51" s="28" t="s">
        <v>179</v>
      </c>
      <c r="C51" s="28"/>
      <c r="D51" s="31"/>
      <c r="E51" s="13">
        <v>1568</v>
      </c>
      <c r="F51" s="10">
        <f t="shared" si="3"/>
        <v>0.12847193773043836</v>
      </c>
    </row>
    <row r="52" spans="1:6" x14ac:dyDescent="0.25">
      <c r="A52" s="100"/>
      <c r="B52" s="28" t="s">
        <v>52</v>
      </c>
      <c r="C52" s="29"/>
      <c r="D52" s="31"/>
      <c r="E52" s="13">
        <v>1621</v>
      </c>
      <c r="F52" s="10">
        <f t="shared" si="3"/>
        <v>0.13281442031954116</v>
      </c>
    </row>
    <row r="53" spans="1:6" ht="15" customHeight="1" x14ac:dyDescent="0.25">
      <c r="A53" s="100"/>
      <c r="B53" s="29" t="s">
        <v>56</v>
      </c>
      <c r="C53" s="22"/>
      <c r="D53" s="12"/>
      <c r="E53" s="13">
        <v>1678</v>
      </c>
      <c r="F53" s="10">
        <f t="shared" si="3"/>
        <v>0.13748463744367062</v>
      </c>
    </row>
    <row r="54" spans="1:6" ht="15" customHeight="1" x14ac:dyDescent="0.25">
      <c r="A54" s="100"/>
      <c r="B54" s="28" t="s">
        <v>180</v>
      </c>
      <c r="C54" s="22"/>
      <c r="D54" s="12"/>
      <c r="E54" s="13">
        <v>1522</v>
      </c>
      <c r="F54" s="10">
        <f t="shared" si="3"/>
        <v>0.12470299057763212</v>
      </c>
    </row>
    <row r="55" spans="1:6" x14ac:dyDescent="0.25">
      <c r="A55" s="100"/>
      <c r="B55" s="23" t="s">
        <v>25</v>
      </c>
      <c r="C55" s="23"/>
      <c r="D55" s="23"/>
      <c r="E55" s="30">
        <f>SUM(E48:E54)</f>
        <v>12205</v>
      </c>
      <c r="F55" s="10">
        <f t="shared" si="3"/>
        <v>1</v>
      </c>
    </row>
    <row r="56" spans="1:6" ht="15" customHeight="1" x14ac:dyDescent="0.25">
      <c r="A56" s="100" t="s">
        <v>23</v>
      </c>
      <c r="B56" s="104" t="s">
        <v>11</v>
      </c>
      <c r="C56" s="118"/>
      <c r="D56" s="118"/>
      <c r="E56" s="105"/>
    </row>
    <row r="57" spans="1:6" ht="15" customHeight="1" x14ac:dyDescent="0.25">
      <c r="A57" s="100"/>
      <c r="B57" s="103" t="s">
        <v>28</v>
      </c>
      <c r="C57" s="104" t="s">
        <v>145</v>
      </c>
      <c r="D57" s="105"/>
      <c r="E57" s="103" t="s">
        <v>29</v>
      </c>
    </row>
    <row r="58" spans="1:6" ht="30" x14ac:dyDescent="0.25">
      <c r="A58" s="100"/>
      <c r="B58" s="98"/>
      <c r="C58" s="8" t="s">
        <v>146</v>
      </c>
      <c r="D58" s="35" t="s">
        <v>147</v>
      </c>
      <c r="E58" s="98"/>
    </row>
    <row r="59" spans="1:6" x14ac:dyDescent="0.25">
      <c r="A59" s="100"/>
      <c r="B59" s="28" t="s">
        <v>181</v>
      </c>
      <c r="C59" s="28"/>
      <c r="D59" s="31"/>
      <c r="E59" s="15">
        <v>1365</v>
      </c>
      <c r="F59" s="10">
        <f>E59/$E$66</f>
        <v>0.12095702259636686</v>
      </c>
    </row>
    <row r="60" spans="1:6" x14ac:dyDescent="0.25">
      <c r="A60" s="100"/>
      <c r="B60" s="28" t="s">
        <v>182</v>
      </c>
      <c r="C60" s="28"/>
      <c r="D60" s="31"/>
      <c r="E60" s="15">
        <v>1458</v>
      </c>
      <c r="F60" s="10">
        <f t="shared" ref="F60:F66" si="4">E60/$E$66</f>
        <v>0.12919805050952593</v>
      </c>
    </row>
    <row r="61" spans="1:6" ht="15" customHeight="1" x14ac:dyDescent="0.25">
      <c r="A61" s="100"/>
      <c r="B61" s="28" t="s">
        <v>183</v>
      </c>
      <c r="C61" s="28"/>
      <c r="D61" s="31"/>
      <c r="E61" s="31">
        <v>1249</v>
      </c>
      <c r="F61" s="10">
        <f t="shared" si="4"/>
        <v>0.11067789100575985</v>
      </c>
    </row>
    <row r="62" spans="1:6" ht="15" customHeight="1" x14ac:dyDescent="0.25">
      <c r="A62" s="100"/>
      <c r="B62" s="29" t="s">
        <v>184</v>
      </c>
      <c r="C62" s="29"/>
      <c r="D62" s="31"/>
      <c r="E62" s="31">
        <v>1428</v>
      </c>
      <c r="F62" s="10">
        <f t="shared" si="4"/>
        <v>0.12653965440850687</v>
      </c>
    </row>
    <row r="63" spans="1:6" x14ac:dyDescent="0.25">
      <c r="A63" s="100"/>
      <c r="B63" s="29" t="s">
        <v>185</v>
      </c>
      <c r="C63" s="29"/>
      <c r="D63" s="31"/>
      <c r="E63" s="15">
        <v>1485</v>
      </c>
      <c r="F63" s="10">
        <f t="shared" si="4"/>
        <v>0.13159060700044306</v>
      </c>
    </row>
    <row r="64" spans="1:6" x14ac:dyDescent="0.25">
      <c r="A64" s="100"/>
      <c r="B64" s="22" t="s">
        <v>186</v>
      </c>
      <c r="C64" s="22"/>
      <c r="D64" s="12"/>
      <c r="E64" s="13">
        <v>2548</v>
      </c>
      <c r="F64" s="10">
        <f t="shared" si="4"/>
        <v>0.22578644217988481</v>
      </c>
    </row>
    <row r="65" spans="1:6" x14ac:dyDescent="0.25">
      <c r="A65" s="100"/>
      <c r="B65" s="22" t="s">
        <v>187</v>
      </c>
      <c r="C65" s="22"/>
      <c r="D65" s="12"/>
      <c r="E65" s="13">
        <v>1752</v>
      </c>
      <c r="F65" s="10">
        <f t="shared" si="4"/>
        <v>0.15525033229951263</v>
      </c>
    </row>
    <row r="66" spans="1:6" x14ac:dyDescent="0.25">
      <c r="A66" s="101"/>
      <c r="B66" s="23" t="s">
        <v>25</v>
      </c>
      <c r="C66" s="23"/>
      <c r="D66" s="23"/>
      <c r="E66" s="30">
        <f>SUM(E59:E65)</f>
        <v>11285</v>
      </c>
      <c r="F66" s="10">
        <f t="shared" si="4"/>
        <v>1</v>
      </c>
    </row>
    <row r="67" spans="1:6" ht="15" customHeight="1" x14ac:dyDescent="0.25">
      <c r="A67" s="99" t="s">
        <v>23</v>
      </c>
      <c r="B67" s="104" t="s">
        <v>12</v>
      </c>
      <c r="C67" s="118"/>
      <c r="D67" s="118"/>
      <c r="E67" s="105"/>
    </row>
    <row r="68" spans="1:6" ht="15" customHeight="1" x14ac:dyDescent="0.25">
      <c r="A68" s="100"/>
      <c r="B68" s="106" t="s">
        <v>28</v>
      </c>
      <c r="C68" s="102" t="s">
        <v>145</v>
      </c>
      <c r="D68" s="102"/>
      <c r="E68" s="106" t="s">
        <v>29</v>
      </c>
    </row>
    <row r="69" spans="1:6" ht="30" x14ac:dyDescent="0.25">
      <c r="A69" s="100"/>
      <c r="B69" s="106"/>
      <c r="C69" s="8" t="s">
        <v>146</v>
      </c>
      <c r="D69" s="35" t="s">
        <v>147</v>
      </c>
      <c r="E69" s="106"/>
    </row>
    <row r="70" spans="1:6" x14ac:dyDescent="0.25">
      <c r="A70" s="100"/>
      <c r="B70" s="28" t="s">
        <v>188</v>
      </c>
      <c r="C70" s="28"/>
      <c r="D70" s="31"/>
      <c r="E70" s="15">
        <v>1320</v>
      </c>
      <c r="F70" s="10">
        <f>E70/$E$78</f>
        <v>0.1166077738515901</v>
      </c>
    </row>
    <row r="71" spans="1:6" x14ac:dyDescent="0.25">
      <c r="A71" s="100"/>
      <c r="B71" s="28" t="s">
        <v>189</v>
      </c>
      <c r="C71" s="28"/>
      <c r="D71" s="31"/>
      <c r="E71" s="31">
        <v>1235</v>
      </c>
      <c r="F71" s="10">
        <f t="shared" ref="F71:F78" si="5">E71/$E$78</f>
        <v>0.10909893992932862</v>
      </c>
    </row>
    <row r="72" spans="1:6" x14ac:dyDescent="0.25">
      <c r="A72" s="100"/>
      <c r="B72" s="28" t="s">
        <v>190</v>
      </c>
      <c r="C72" s="28"/>
      <c r="D72" s="31"/>
      <c r="E72" s="15">
        <v>1765</v>
      </c>
      <c r="F72" s="10">
        <f t="shared" si="5"/>
        <v>0.15591872791519434</v>
      </c>
    </row>
    <row r="73" spans="1:6" x14ac:dyDescent="0.25">
      <c r="A73" s="100"/>
      <c r="B73" s="28" t="s">
        <v>191</v>
      </c>
      <c r="C73" s="28"/>
      <c r="D73" s="31"/>
      <c r="E73" s="15">
        <v>1254</v>
      </c>
      <c r="F73" s="10">
        <f t="shared" si="5"/>
        <v>0.1107773851590106</v>
      </c>
    </row>
    <row r="74" spans="1:6" x14ac:dyDescent="0.25">
      <c r="A74" s="100"/>
      <c r="B74" s="29" t="s">
        <v>192</v>
      </c>
      <c r="C74" s="29"/>
      <c r="D74" s="31"/>
      <c r="E74" s="15">
        <v>1746</v>
      </c>
      <c r="F74" s="10">
        <f t="shared" si="5"/>
        <v>0.15424028268551238</v>
      </c>
    </row>
    <row r="75" spans="1:6" x14ac:dyDescent="0.25">
      <c r="A75" s="100"/>
      <c r="B75" s="29" t="s">
        <v>193</v>
      </c>
      <c r="C75" s="29"/>
      <c r="D75" s="31"/>
      <c r="E75" s="15">
        <v>1254</v>
      </c>
      <c r="F75" s="10">
        <f t="shared" si="5"/>
        <v>0.1107773851590106</v>
      </c>
    </row>
    <row r="76" spans="1:6" x14ac:dyDescent="0.25">
      <c r="A76" s="100"/>
      <c r="B76" s="22" t="s">
        <v>194</v>
      </c>
      <c r="C76" s="22"/>
      <c r="D76" s="12"/>
      <c r="E76" s="15">
        <v>1700</v>
      </c>
      <c r="F76" s="10">
        <f t="shared" si="5"/>
        <v>0.15017667844522969</v>
      </c>
    </row>
    <row r="77" spans="1:6" x14ac:dyDescent="0.25">
      <c r="A77" s="100"/>
      <c r="B77" s="22" t="s">
        <v>195</v>
      </c>
      <c r="C77" s="22"/>
      <c r="D77" s="12"/>
      <c r="E77" s="12">
        <v>1046</v>
      </c>
      <c r="F77" s="10">
        <f t="shared" si="5"/>
        <v>9.2402826855123674E-2</v>
      </c>
    </row>
    <row r="78" spans="1:6" x14ac:dyDescent="0.25">
      <c r="A78" s="100"/>
      <c r="B78" s="23" t="s">
        <v>25</v>
      </c>
      <c r="C78" s="23"/>
      <c r="D78" s="23"/>
      <c r="E78" s="30">
        <f>SUM(E70:E77)</f>
        <v>11320</v>
      </c>
      <c r="F78" s="10">
        <f t="shared" si="5"/>
        <v>1</v>
      </c>
    </row>
    <row r="79" spans="1:6" ht="15" customHeight="1" x14ac:dyDescent="0.25">
      <c r="A79" s="100" t="s">
        <v>23</v>
      </c>
      <c r="B79" s="102" t="s">
        <v>13</v>
      </c>
      <c r="C79" s="102"/>
      <c r="D79" s="102"/>
      <c r="E79" s="102"/>
    </row>
    <row r="80" spans="1:6" ht="15" customHeight="1" x14ac:dyDescent="0.25">
      <c r="A80" s="100"/>
      <c r="B80" s="106" t="s">
        <v>28</v>
      </c>
      <c r="C80" s="102" t="s">
        <v>145</v>
      </c>
      <c r="D80" s="102"/>
      <c r="E80" s="106" t="s">
        <v>29</v>
      </c>
    </row>
    <row r="81" spans="1:6" ht="30" x14ac:dyDescent="0.25">
      <c r="A81" s="100"/>
      <c r="B81" s="106"/>
      <c r="C81" s="8" t="s">
        <v>146</v>
      </c>
      <c r="D81" s="35" t="s">
        <v>147</v>
      </c>
      <c r="E81" s="106"/>
    </row>
    <row r="82" spans="1:6" x14ac:dyDescent="0.25">
      <c r="A82" s="100"/>
      <c r="B82" s="28" t="s">
        <v>196</v>
      </c>
      <c r="C82" s="28"/>
      <c r="D82" s="31"/>
      <c r="E82" s="15">
        <v>1025</v>
      </c>
      <c r="F82" s="10">
        <f>E82/$E$92</f>
        <v>9.0627763041556147E-2</v>
      </c>
    </row>
    <row r="83" spans="1:6" x14ac:dyDescent="0.25">
      <c r="A83" s="100"/>
      <c r="B83" s="28" t="s">
        <v>197</v>
      </c>
      <c r="C83" s="28"/>
      <c r="D83" s="31"/>
      <c r="E83" s="15">
        <v>1456</v>
      </c>
      <c r="F83" s="10">
        <f t="shared" ref="F83:F92" si="6">E83/$E$92</f>
        <v>0.12873563218390804</v>
      </c>
    </row>
    <row r="84" spans="1:6" x14ac:dyDescent="0.25">
      <c r="A84" s="100"/>
      <c r="B84" s="28" t="s">
        <v>198</v>
      </c>
      <c r="C84" s="28"/>
      <c r="D84" s="31"/>
      <c r="E84" s="15">
        <v>1458</v>
      </c>
      <c r="F84" s="10">
        <f t="shared" si="6"/>
        <v>0.12891246684350133</v>
      </c>
    </row>
    <row r="85" spans="1:6" x14ac:dyDescent="0.25">
      <c r="A85" s="100"/>
      <c r="B85" s="29" t="s">
        <v>199</v>
      </c>
      <c r="C85" s="29"/>
      <c r="D85" s="31"/>
      <c r="E85" s="15">
        <v>1325</v>
      </c>
      <c r="F85" s="10">
        <f t="shared" si="6"/>
        <v>0.11715296198054818</v>
      </c>
    </row>
    <row r="86" spans="1:6" x14ac:dyDescent="0.25">
      <c r="A86" s="100"/>
      <c r="B86" s="29" t="s">
        <v>200</v>
      </c>
      <c r="C86" s="29"/>
      <c r="D86" s="31"/>
      <c r="E86" s="15">
        <v>985</v>
      </c>
      <c r="F86" s="10">
        <f t="shared" si="6"/>
        <v>8.7091069849690533E-2</v>
      </c>
    </row>
    <row r="87" spans="1:6" x14ac:dyDescent="0.25">
      <c r="A87" s="100"/>
      <c r="B87" s="22" t="s">
        <v>201</v>
      </c>
      <c r="C87" s="22"/>
      <c r="D87" s="12"/>
      <c r="E87" s="15">
        <v>875</v>
      </c>
      <c r="F87" s="10">
        <f t="shared" si="6"/>
        <v>7.7365163572060122E-2</v>
      </c>
    </row>
    <row r="88" spans="1:6" ht="15" customHeight="1" x14ac:dyDescent="0.25">
      <c r="A88" s="100"/>
      <c r="B88" s="22" t="s">
        <v>202</v>
      </c>
      <c r="C88" s="22"/>
      <c r="D88" s="12"/>
      <c r="E88" s="15">
        <v>1186</v>
      </c>
      <c r="F88" s="10">
        <f t="shared" si="6"/>
        <v>0.1048629531388152</v>
      </c>
    </row>
    <row r="89" spans="1:6" x14ac:dyDescent="0.25">
      <c r="A89" s="100"/>
      <c r="B89" s="22" t="s">
        <v>203</v>
      </c>
      <c r="C89" s="22"/>
      <c r="D89" s="12"/>
      <c r="E89" s="15">
        <v>589</v>
      </c>
      <c r="F89" s="10">
        <f t="shared" si="6"/>
        <v>5.2077807250221042E-2</v>
      </c>
    </row>
    <row r="90" spans="1:6" x14ac:dyDescent="0.25">
      <c r="A90" s="100"/>
      <c r="B90" s="22" t="s">
        <v>204</v>
      </c>
      <c r="C90" s="22"/>
      <c r="D90" s="12"/>
      <c r="E90" s="15">
        <v>1211</v>
      </c>
      <c r="F90" s="10">
        <f t="shared" si="6"/>
        <v>0.10707338638373121</v>
      </c>
    </row>
    <row r="91" spans="1:6" x14ac:dyDescent="0.25">
      <c r="A91" s="100"/>
      <c r="B91" s="32" t="s">
        <v>205</v>
      </c>
      <c r="C91" s="32"/>
      <c r="D91" s="41"/>
      <c r="E91" s="15">
        <v>1200</v>
      </c>
      <c r="F91" s="10">
        <f t="shared" si="6"/>
        <v>0.10610079575596817</v>
      </c>
    </row>
    <row r="92" spans="1:6" x14ac:dyDescent="0.25">
      <c r="A92" s="100"/>
      <c r="B92" s="23" t="s">
        <v>25</v>
      </c>
      <c r="C92" s="23"/>
      <c r="D92" s="23"/>
      <c r="E92" s="30">
        <f>SUM(E82:E91)</f>
        <v>11310</v>
      </c>
      <c r="F92" s="10">
        <f t="shared" si="6"/>
        <v>1</v>
      </c>
    </row>
    <row r="93" spans="1:6" ht="15" customHeight="1" x14ac:dyDescent="0.25">
      <c r="A93" s="100" t="s">
        <v>23</v>
      </c>
      <c r="B93" s="102" t="s">
        <v>14</v>
      </c>
      <c r="C93" s="102"/>
      <c r="D93" s="102"/>
      <c r="E93" s="102"/>
    </row>
    <row r="94" spans="1:6" ht="15" customHeight="1" x14ac:dyDescent="0.25">
      <c r="A94" s="100"/>
      <c r="B94" s="106" t="s">
        <v>28</v>
      </c>
      <c r="C94" s="102" t="s">
        <v>145</v>
      </c>
      <c r="D94" s="102"/>
      <c r="E94" s="106" t="s">
        <v>29</v>
      </c>
    </row>
    <row r="95" spans="1:6" ht="30" x14ac:dyDescent="0.25">
      <c r="A95" s="100"/>
      <c r="B95" s="106"/>
      <c r="C95" s="8" t="s">
        <v>146</v>
      </c>
      <c r="D95" s="35" t="s">
        <v>147</v>
      </c>
      <c r="E95" s="106"/>
    </row>
    <row r="96" spans="1:6" x14ac:dyDescent="0.25">
      <c r="A96" s="100"/>
      <c r="B96" s="28" t="s">
        <v>206</v>
      </c>
      <c r="C96" s="28"/>
      <c r="D96" s="31"/>
      <c r="E96" s="15">
        <v>1365</v>
      </c>
      <c r="F96" s="10">
        <f>E96/$E$104</f>
        <v>0.12074303405572756</v>
      </c>
    </row>
    <row r="97" spans="1:6" x14ac:dyDescent="0.25">
      <c r="A97" s="100"/>
      <c r="B97" s="28" t="s">
        <v>207</v>
      </c>
      <c r="C97" s="28"/>
      <c r="D97" s="31"/>
      <c r="E97" s="15">
        <v>1458</v>
      </c>
      <c r="F97" s="10">
        <f t="shared" ref="F97:F104" si="7">E97/$E$104</f>
        <v>0.12896948252985405</v>
      </c>
    </row>
    <row r="98" spans="1:6" x14ac:dyDescent="0.25">
      <c r="A98" s="100"/>
      <c r="B98" s="29" t="s">
        <v>208</v>
      </c>
      <c r="C98" s="29"/>
      <c r="D98" s="31"/>
      <c r="E98" s="15">
        <v>1482</v>
      </c>
      <c r="F98" s="10">
        <f t="shared" si="7"/>
        <v>0.13109243697478992</v>
      </c>
    </row>
    <row r="99" spans="1:6" x14ac:dyDescent="0.25">
      <c r="A99" s="100"/>
      <c r="B99" s="29" t="s">
        <v>209</v>
      </c>
      <c r="C99" s="29"/>
      <c r="D99" s="31"/>
      <c r="E99" s="15">
        <v>1789</v>
      </c>
      <c r="F99" s="10">
        <f t="shared" si="7"/>
        <v>0.15824856258292791</v>
      </c>
    </row>
    <row r="100" spans="1:6" x14ac:dyDescent="0.25">
      <c r="A100" s="100"/>
      <c r="B100" s="22" t="s">
        <v>210</v>
      </c>
      <c r="C100" s="22"/>
      <c r="D100" s="12"/>
      <c r="E100" s="15">
        <v>1258</v>
      </c>
      <c r="F100" s="10">
        <f t="shared" si="7"/>
        <v>0.11127819548872181</v>
      </c>
    </row>
    <row r="101" spans="1:6" ht="15" customHeight="1" x14ac:dyDescent="0.25">
      <c r="A101" s="100"/>
      <c r="B101" s="22" t="s">
        <v>211</v>
      </c>
      <c r="C101" s="22"/>
      <c r="D101" s="12"/>
      <c r="E101" s="15">
        <v>953</v>
      </c>
      <c r="F101" s="10">
        <f t="shared" si="7"/>
        <v>8.4298982750995136E-2</v>
      </c>
    </row>
    <row r="102" spans="1:6" x14ac:dyDescent="0.25">
      <c r="A102" s="100"/>
      <c r="B102" s="22" t="s">
        <v>212</v>
      </c>
      <c r="C102" s="22"/>
      <c r="D102" s="12"/>
      <c r="E102" s="15">
        <v>1486</v>
      </c>
      <c r="F102" s="10">
        <f t="shared" si="7"/>
        <v>0.13144626271561255</v>
      </c>
    </row>
    <row r="103" spans="1:6" x14ac:dyDescent="0.25">
      <c r="A103" s="100"/>
      <c r="B103" s="22" t="s">
        <v>213</v>
      </c>
      <c r="C103" s="22"/>
      <c r="D103" s="12"/>
      <c r="E103" s="15">
        <v>1514</v>
      </c>
      <c r="F103" s="10">
        <f t="shared" si="7"/>
        <v>0.13392304290137108</v>
      </c>
    </row>
    <row r="104" spans="1:6" x14ac:dyDescent="0.25">
      <c r="A104" s="101"/>
      <c r="B104" s="23" t="s">
        <v>25</v>
      </c>
      <c r="C104" s="23"/>
      <c r="D104" s="23"/>
      <c r="E104" s="30">
        <f>SUM(E96:E103)</f>
        <v>11305</v>
      </c>
      <c r="F104" s="10">
        <f t="shared" si="7"/>
        <v>1</v>
      </c>
    </row>
    <row r="105" spans="1:6" x14ac:dyDescent="0.25">
      <c r="A105" s="99" t="s">
        <v>23</v>
      </c>
      <c r="B105" s="102" t="s">
        <v>103</v>
      </c>
      <c r="C105" s="102"/>
      <c r="D105" s="102"/>
      <c r="E105" s="102"/>
    </row>
    <row r="106" spans="1:6" ht="15" customHeight="1" x14ac:dyDescent="0.25">
      <c r="A106" s="100"/>
      <c r="B106" s="106" t="s">
        <v>28</v>
      </c>
      <c r="C106" s="102" t="s">
        <v>145</v>
      </c>
      <c r="D106" s="102"/>
      <c r="E106" s="106" t="s">
        <v>29</v>
      </c>
    </row>
    <row r="107" spans="1:6" ht="30" x14ac:dyDescent="0.25">
      <c r="A107" s="100"/>
      <c r="B107" s="106"/>
      <c r="C107" s="8" t="s">
        <v>146</v>
      </c>
      <c r="D107" s="35" t="s">
        <v>147</v>
      </c>
      <c r="E107" s="106"/>
    </row>
    <row r="108" spans="1:6" ht="15" customHeight="1" x14ac:dyDescent="0.25">
      <c r="A108" s="100"/>
      <c r="B108" s="32" t="s">
        <v>214</v>
      </c>
      <c r="C108" s="32"/>
      <c r="D108" s="41"/>
      <c r="E108" s="15">
        <v>1253</v>
      </c>
      <c r="F108" s="10">
        <f>E108/$E$114</f>
        <v>0.17000226579236929</v>
      </c>
    </row>
    <row r="109" spans="1:6" ht="18.75" customHeight="1" x14ac:dyDescent="0.25">
      <c r="A109" s="100"/>
      <c r="B109" s="32" t="s">
        <v>178</v>
      </c>
      <c r="C109" s="32"/>
      <c r="D109" s="41"/>
      <c r="E109" s="15">
        <v>896</v>
      </c>
      <c r="F109" s="10">
        <f t="shared" ref="F109:F114" si="8">E109/$E$114</f>
        <v>0.12156586604147079</v>
      </c>
    </row>
    <row r="110" spans="1:6" x14ac:dyDescent="0.25">
      <c r="A110" s="100"/>
      <c r="B110" s="32" t="s">
        <v>215</v>
      </c>
      <c r="C110" s="32"/>
      <c r="D110" s="41"/>
      <c r="E110" s="15">
        <v>1221.49</v>
      </c>
      <c r="F110" s="10">
        <f t="shared" si="8"/>
        <v>0.16572710905245105</v>
      </c>
    </row>
    <row r="111" spans="1:6" x14ac:dyDescent="0.25">
      <c r="A111" s="100"/>
      <c r="B111" s="32" t="s">
        <v>216</v>
      </c>
      <c r="C111" s="32"/>
      <c r="D111" s="41"/>
      <c r="E111" s="15">
        <v>1345</v>
      </c>
      <c r="F111" s="10">
        <f t="shared" si="8"/>
        <v>0.18248447525198461</v>
      </c>
    </row>
    <row r="112" spans="1:6" ht="15" customHeight="1" x14ac:dyDescent="0.25">
      <c r="A112" s="100"/>
      <c r="B112" s="28" t="s">
        <v>217</v>
      </c>
      <c r="C112" s="28"/>
      <c r="D112" s="31"/>
      <c r="E112" s="15">
        <v>1358</v>
      </c>
      <c r="F112" s="10">
        <f t="shared" si="8"/>
        <v>0.18424826571910416</v>
      </c>
    </row>
    <row r="113" spans="1:6" x14ac:dyDescent="0.25">
      <c r="A113" s="100"/>
      <c r="B113" s="28" t="s">
        <v>218</v>
      </c>
      <c r="C113" s="28"/>
      <c r="D113" s="31"/>
      <c r="E113" s="15">
        <v>1297</v>
      </c>
      <c r="F113" s="10">
        <f t="shared" si="8"/>
        <v>0.17597201814262009</v>
      </c>
    </row>
    <row r="114" spans="1:6" x14ac:dyDescent="0.25">
      <c r="A114" s="101"/>
      <c r="B114" s="23" t="s">
        <v>25</v>
      </c>
      <c r="C114" s="23"/>
      <c r="D114" s="23"/>
      <c r="E114" s="30">
        <f>SUM(E108:E113)</f>
        <v>7370.49</v>
      </c>
      <c r="F114" s="10">
        <f t="shared" si="8"/>
        <v>1</v>
      </c>
    </row>
    <row r="115" spans="1:6" ht="15" customHeight="1" x14ac:dyDescent="0.25">
      <c r="A115" s="99" t="s">
        <v>23</v>
      </c>
      <c r="B115" s="102" t="s">
        <v>16</v>
      </c>
      <c r="C115" s="102"/>
      <c r="D115" s="102"/>
      <c r="E115" s="102"/>
    </row>
    <row r="116" spans="1:6" ht="15" customHeight="1" x14ac:dyDescent="0.25">
      <c r="A116" s="100"/>
      <c r="B116" s="106" t="s">
        <v>28</v>
      </c>
      <c r="C116" s="102" t="s">
        <v>145</v>
      </c>
      <c r="D116" s="102"/>
      <c r="E116" s="106" t="s">
        <v>29</v>
      </c>
    </row>
    <row r="117" spans="1:6" ht="30" x14ac:dyDescent="0.25">
      <c r="A117" s="100"/>
      <c r="B117" s="106"/>
      <c r="C117" s="8" t="s">
        <v>146</v>
      </c>
      <c r="D117" s="35" t="s">
        <v>147</v>
      </c>
      <c r="E117" s="106"/>
    </row>
    <row r="118" spans="1:6" x14ac:dyDescent="0.25">
      <c r="A118" s="100"/>
      <c r="B118" s="32" t="s">
        <v>219</v>
      </c>
      <c r="C118" s="32"/>
      <c r="D118" s="41"/>
      <c r="E118" s="15">
        <v>1036</v>
      </c>
      <c r="F118" s="10">
        <f>E118/$E$125</f>
        <v>0.12218421983724496</v>
      </c>
    </row>
    <row r="119" spans="1:6" x14ac:dyDescent="0.25">
      <c r="A119" s="100"/>
      <c r="B119" s="32" t="s">
        <v>220</v>
      </c>
      <c r="C119" s="32"/>
      <c r="D119" s="41"/>
      <c r="E119" s="15">
        <v>1456</v>
      </c>
      <c r="F119" s="10">
        <f t="shared" ref="F119:F125" si="9">E119/$E$125</f>
        <v>0.17171836301450644</v>
      </c>
    </row>
    <row r="120" spans="1:6" x14ac:dyDescent="0.25">
      <c r="A120" s="100"/>
      <c r="B120" s="32" t="s">
        <v>221</v>
      </c>
      <c r="C120" s="32"/>
      <c r="D120" s="41"/>
      <c r="E120" s="15">
        <v>987</v>
      </c>
      <c r="F120" s="10">
        <f t="shared" si="9"/>
        <v>0.11640523646656445</v>
      </c>
    </row>
    <row r="121" spans="1:6" x14ac:dyDescent="0.25">
      <c r="A121" s="100"/>
      <c r="B121" s="32" t="s">
        <v>222</v>
      </c>
      <c r="C121" s="32"/>
      <c r="D121" s="41"/>
      <c r="E121" s="15">
        <v>1450</v>
      </c>
      <c r="F121" s="10">
        <f t="shared" si="9"/>
        <v>0.17101073239768841</v>
      </c>
    </row>
    <row r="122" spans="1:6" x14ac:dyDescent="0.25">
      <c r="A122" s="100"/>
      <c r="B122" s="28" t="s">
        <v>223</v>
      </c>
      <c r="C122" s="28"/>
      <c r="D122" s="31"/>
      <c r="E122" s="15">
        <v>845</v>
      </c>
      <c r="F122" s="10">
        <f t="shared" si="9"/>
        <v>9.9657978535204625E-2</v>
      </c>
    </row>
    <row r="123" spans="1:6" ht="15" customHeight="1" x14ac:dyDescent="0.25">
      <c r="A123" s="100"/>
      <c r="B123" s="28" t="s">
        <v>224</v>
      </c>
      <c r="C123" s="28"/>
      <c r="D123" s="31"/>
      <c r="E123" s="15">
        <v>1345</v>
      </c>
      <c r="F123" s="10">
        <f t="shared" si="9"/>
        <v>0.15862719660337304</v>
      </c>
    </row>
    <row r="124" spans="1:6" x14ac:dyDescent="0.25">
      <c r="A124" s="100"/>
      <c r="B124" s="28" t="s">
        <v>225</v>
      </c>
      <c r="C124" s="28"/>
      <c r="D124" s="31"/>
      <c r="E124" s="15">
        <v>1360</v>
      </c>
      <c r="F124" s="10">
        <f t="shared" si="9"/>
        <v>0.1603962731454181</v>
      </c>
    </row>
    <row r="125" spans="1:6" x14ac:dyDescent="0.25">
      <c r="A125" s="101"/>
      <c r="B125" s="23" t="s">
        <v>25</v>
      </c>
      <c r="C125" s="23"/>
      <c r="D125" s="23"/>
      <c r="E125" s="30">
        <f>SUM(E117:E124)</f>
        <v>8479</v>
      </c>
      <c r="F125" s="10">
        <f t="shared" si="9"/>
        <v>1</v>
      </c>
    </row>
    <row r="126" spans="1:6" ht="15" customHeight="1" x14ac:dyDescent="0.25">
      <c r="A126" s="99" t="s">
        <v>23</v>
      </c>
      <c r="B126" s="104" t="s">
        <v>17</v>
      </c>
      <c r="C126" s="118"/>
      <c r="D126" s="118"/>
      <c r="E126" s="105"/>
    </row>
    <row r="127" spans="1:6" ht="15" customHeight="1" x14ac:dyDescent="0.25">
      <c r="A127" s="100"/>
      <c r="B127" s="103" t="s">
        <v>28</v>
      </c>
      <c r="C127" s="104" t="s">
        <v>145</v>
      </c>
      <c r="D127" s="105"/>
      <c r="E127" s="103" t="s">
        <v>29</v>
      </c>
    </row>
    <row r="128" spans="1:6" ht="30" x14ac:dyDescent="0.25">
      <c r="A128" s="100"/>
      <c r="B128" s="98"/>
      <c r="C128" s="8" t="s">
        <v>146</v>
      </c>
      <c r="D128" s="35" t="s">
        <v>147</v>
      </c>
      <c r="E128" s="98"/>
    </row>
    <row r="129" spans="1:6" x14ac:dyDescent="0.25">
      <c r="A129" s="100"/>
      <c r="B129" s="32" t="s">
        <v>226</v>
      </c>
      <c r="C129" s="32"/>
      <c r="D129" s="41"/>
      <c r="E129" s="15">
        <v>1456</v>
      </c>
      <c r="F129" s="10">
        <f>E129/$E$138</f>
        <v>0.13722902921771912</v>
      </c>
    </row>
    <row r="130" spans="1:6" x14ac:dyDescent="0.25">
      <c r="A130" s="100"/>
      <c r="B130" s="32" t="s">
        <v>227</v>
      </c>
      <c r="C130" s="32"/>
      <c r="D130" s="41"/>
      <c r="E130" s="15">
        <v>854</v>
      </c>
      <c r="F130" s="10">
        <f t="shared" ref="F130:F138" si="10">E130/$E$138</f>
        <v>8.0490103675777566E-2</v>
      </c>
    </row>
    <row r="131" spans="1:6" x14ac:dyDescent="0.25">
      <c r="A131" s="100"/>
      <c r="B131" s="32" t="s">
        <v>228</v>
      </c>
      <c r="C131" s="32"/>
      <c r="D131" s="41"/>
      <c r="E131" s="15">
        <v>987</v>
      </c>
      <c r="F131" s="10">
        <f t="shared" si="10"/>
        <v>9.3025447690857688E-2</v>
      </c>
    </row>
    <row r="132" spans="1:6" x14ac:dyDescent="0.25">
      <c r="A132" s="100"/>
      <c r="B132" s="32" t="s">
        <v>229</v>
      </c>
      <c r="C132" s="32"/>
      <c r="D132" s="41"/>
      <c r="E132" s="15">
        <v>879</v>
      </c>
      <c r="F132" s="10">
        <f t="shared" si="10"/>
        <v>8.2846371347785108E-2</v>
      </c>
    </row>
    <row r="133" spans="1:6" x14ac:dyDescent="0.25">
      <c r="A133" s="100"/>
      <c r="B133" s="28" t="s">
        <v>230</v>
      </c>
      <c r="C133" s="28"/>
      <c r="D133" s="31"/>
      <c r="E133" s="15">
        <v>754</v>
      </c>
      <c r="F133" s="10">
        <f t="shared" si="10"/>
        <v>7.1065032987747412E-2</v>
      </c>
    </row>
    <row r="134" spans="1:6" x14ac:dyDescent="0.25">
      <c r="A134" s="100"/>
      <c r="B134" s="28" t="s">
        <v>231</v>
      </c>
      <c r="C134" s="28"/>
      <c r="D134" s="31"/>
      <c r="E134" s="15">
        <v>1680</v>
      </c>
      <c r="F134" s="10">
        <f t="shared" si="10"/>
        <v>0.15834118755890669</v>
      </c>
    </row>
    <row r="135" spans="1:6" x14ac:dyDescent="0.25">
      <c r="A135" s="100"/>
      <c r="B135" s="28" t="s">
        <v>232</v>
      </c>
      <c r="C135" s="28"/>
      <c r="D135" s="31"/>
      <c r="E135" s="15">
        <v>1258</v>
      </c>
      <c r="F135" s="10">
        <f t="shared" si="10"/>
        <v>0.11856738925541942</v>
      </c>
    </row>
    <row r="136" spans="1:6" x14ac:dyDescent="0.25">
      <c r="A136" s="100"/>
      <c r="B136" s="28" t="s">
        <v>119</v>
      </c>
      <c r="C136" s="28"/>
      <c r="D136" s="31"/>
      <c r="E136" s="15">
        <v>1478</v>
      </c>
      <c r="F136" s="10">
        <f t="shared" si="10"/>
        <v>0.13930254476908577</v>
      </c>
    </row>
    <row r="137" spans="1:6" x14ac:dyDescent="0.25">
      <c r="A137" s="100"/>
      <c r="B137" s="29" t="s">
        <v>233</v>
      </c>
      <c r="C137" s="29"/>
      <c r="D137" s="31"/>
      <c r="E137" s="15">
        <v>1264</v>
      </c>
      <c r="F137" s="10">
        <f t="shared" si="10"/>
        <v>0.11913289349670123</v>
      </c>
    </row>
    <row r="138" spans="1:6" x14ac:dyDescent="0.25">
      <c r="A138" s="101"/>
      <c r="B138" s="23" t="s">
        <v>25</v>
      </c>
      <c r="C138" s="23"/>
      <c r="D138" s="23"/>
      <c r="E138" s="30">
        <f>SUM(E128:E137)</f>
        <v>10610</v>
      </c>
      <c r="F138" s="10">
        <f t="shared" si="10"/>
        <v>1</v>
      </c>
    </row>
    <row r="139" spans="1:6" ht="15" customHeight="1" x14ac:dyDescent="0.25">
      <c r="A139" s="99" t="s">
        <v>23</v>
      </c>
      <c r="B139" s="104" t="s">
        <v>18</v>
      </c>
      <c r="C139" s="118"/>
      <c r="D139" s="118"/>
      <c r="E139" s="105"/>
    </row>
    <row r="140" spans="1:6" ht="15" customHeight="1" x14ac:dyDescent="0.25">
      <c r="A140" s="100"/>
      <c r="B140" s="103" t="s">
        <v>28</v>
      </c>
      <c r="C140" s="104" t="s">
        <v>145</v>
      </c>
      <c r="D140" s="105"/>
      <c r="E140" s="103" t="s">
        <v>29</v>
      </c>
    </row>
    <row r="141" spans="1:6" ht="30" x14ac:dyDescent="0.25">
      <c r="A141" s="100"/>
      <c r="B141" s="98"/>
      <c r="C141" s="8" t="s">
        <v>146</v>
      </c>
      <c r="D141" s="35" t="s">
        <v>147</v>
      </c>
      <c r="E141" s="98"/>
    </row>
    <row r="142" spans="1:6" x14ac:dyDescent="0.25">
      <c r="A142" s="100"/>
      <c r="B142" s="32" t="s">
        <v>234</v>
      </c>
      <c r="C142" s="32"/>
      <c r="D142" s="41"/>
      <c r="E142" s="15">
        <v>987</v>
      </c>
      <c r="F142" s="10">
        <f>E142/$E$149</f>
        <v>0.1395053003533569</v>
      </c>
    </row>
    <row r="143" spans="1:6" x14ac:dyDescent="0.25">
      <c r="A143" s="100"/>
      <c r="B143" s="32" t="s">
        <v>235</v>
      </c>
      <c r="C143" s="32"/>
      <c r="D143" s="41"/>
      <c r="E143" s="15">
        <v>1542</v>
      </c>
      <c r="F143" s="10">
        <f t="shared" ref="F143:F149" si="11">E143/$E$149</f>
        <v>0.21795053003533568</v>
      </c>
    </row>
    <row r="144" spans="1:6" x14ac:dyDescent="0.25">
      <c r="A144" s="100"/>
      <c r="B144" s="32" t="s">
        <v>236</v>
      </c>
      <c r="C144" s="32"/>
      <c r="D144" s="41"/>
      <c r="E144" s="15">
        <v>546</v>
      </c>
      <c r="F144" s="10">
        <f t="shared" si="11"/>
        <v>7.7173144876325095E-2</v>
      </c>
    </row>
    <row r="145" spans="1:6" x14ac:dyDescent="0.25">
      <c r="A145" s="100"/>
      <c r="B145" s="32" t="s">
        <v>237</v>
      </c>
      <c r="C145" s="32"/>
      <c r="D145" s="41"/>
      <c r="E145" s="15">
        <v>1233</v>
      </c>
      <c r="F145" s="10">
        <f t="shared" si="11"/>
        <v>0.17427561837455829</v>
      </c>
    </row>
    <row r="146" spans="1:6" x14ac:dyDescent="0.25">
      <c r="A146" s="100"/>
      <c r="B146" s="28" t="s">
        <v>238</v>
      </c>
      <c r="C146" s="28"/>
      <c r="D146" s="31"/>
      <c r="E146" s="15">
        <v>867</v>
      </c>
      <c r="F146" s="10">
        <f t="shared" si="11"/>
        <v>0.12254416961130742</v>
      </c>
    </row>
    <row r="147" spans="1:6" ht="15" customHeight="1" x14ac:dyDescent="0.25">
      <c r="A147" s="100"/>
      <c r="B147" s="28" t="s">
        <v>239</v>
      </c>
      <c r="C147" s="28"/>
      <c r="D147" s="31"/>
      <c r="E147" s="15">
        <v>935</v>
      </c>
      <c r="F147" s="10">
        <f t="shared" si="11"/>
        <v>0.13215547703180211</v>
      </c>
    </row>
    <row r="148" spans="1:6" x14ac:dyDescent="0.25">
      <c r="A148" s="100"/>
      <c r="B148" s="28" t="s">
        <v>240</v>
      </c>
      <c r="C148" s="28"/>
      <c r="D148" s="31"/>
      <c r="E148" s="15">
        <v>965</v>
      </c>
      <c r="F148" s="10">
        <f t="shared" si="11"/>
        <v>0.13639575971731449</v>
      </c>
    </row>
    <row r="149" spans="1:6" x14ac:dyDescent="0.25">
      <c r="A149" s="101"/>
      <c r="B149" s="23" t="s">
        <v>25</v>
      </c>
      <c r="C149" s="23"/>
      <c r="D149" s="23"/>
      <c r="E149" s="30">
        <f>E142+E143+E144+E145+E146+E147+E148</f>
        <v>7075</v>
      </c>
      <c r="F149" s="10">
        <f t="shared" si="11"/>
        <v>1</v>
      </c>
    </row>
    <row r="150" spans="1:6" ht="15" customHeight="1" x14ac:dyDescent="0.25">
      <c r="A150" s="99" t="s">
        <v>23</v>
      </c>
      <c r="B150" s="104" t="s">
        <v>19</v>
      </c>
      <c r="C150" s="118"/>
      <c r="D150" s="118"/>
      <c r="E150" s="105"/>
    </row>
    <row r="151" spans="1:6" ht="15" customHeight="1" x14ac:dyDescent="0.25">
      <c r="A151" s="100"/>
      <c r="B151" s="103" t="s">
        <v>28</v>
      </c>
      <c r="C151" s="104" t="s">
        <v>145</v>
      </c>
      <c r="D151" s="105"/>
      <c r="E151" s="103" t="s">
        <v>29</v>
      </c>
    </row>
    <row r="152" spans="1:6" ht="30" x14ac:dyDescent="0.25">
      <c r="A152" s="100"/>
      <c r="B152" s="98"/>
      <c r="C152" s="8" t="s">
        <v>146</v>
      </c>
      <c r="D152" s="35" t="s">
        <v>147</v>
      </c>
      <c r="E152" s="98"/>
    </row>
    <row r="153" spans="1:6" x14ac:dyDescent="0.25">
      <c r="A153" s="100"/>
      <c r="B153" s="32" t="s">
        <v>241</v>
      </c>
      <c r="C153" s="32"/>
      <c r="D153" s="41"/>
      <c r="E153" s="15">
        <v>1654</v>
      </c>
      <c r="F153" s="10">
        <f>E153/$E$163</f>
        <v>0.13789078782826178</v>
      </c>
    </row>
    <row r="154" spans="1:6" x14ac:dyDescent="0.25">
      <c r="A154" s="100"/>
      <c r="B154" s="32" t="s">
        <v>242</v>
      </c>
      <c r="C154" s="32"/>
      <c r="D154" s="41"/>
      <c r="E154" s="15">
        <v>841</v>
      </c>
      <c r="F154" s="10">
        <f t="shared" ref="F154:F163" si="12">E154/$E$163</f>
        <v>7.0112546894539385E-2</v>
      </c>
    </row>
    <row r="155" spans="1:6" x14ac:dyDescent="0.25">
      <c r="A155" s="100"/>
      <c r="B155" s="32" t="s">
        <v>243</v>
      </c>
      <c r="C155" s="32"/>
      <c r="D155" s="41"/>
      <c r="E155" s="15">
        <v>1148</v>
      </c>
      <c r="F155" s="10">
        <f t="shared" si="12"/>
        <v>9.5706544393497295E-2</v>
      </c>
    </row>
    <row r="156" spans="1:6" x14ac:dyDescent="0.25">
      <c r="A156" s="100"/>
      <c r="B156" s="32" t="s">
        <v>71</v>
      </c>
      <c r="C156" s="32"/>
      <c r="D156" s="41"/>
      <c r="E156" s="15">
        <v>935</v>
      </c>
      <c r="F156" s="10">
        <f t="shared" si="12"/>
        <v>7.7949145477282197E-2</v>
      </c>
    </row>
    <row r="157" spans="1:6" x14ac:dyDescent="0.25">
      <c r="A157" s="100"/>
      <c r="B157" s="28" t="s">
        <v>244</v>
      </c>
      <c r="C157" s="28"/>
      <c r="D157" s="31"/>
      <c r="E157" s="15">
        <v>1417</v>
      </c>
      <c r="F157" s="10">
        <f t="shared" si="12"/>
        <v>0.1181325552313464</v>
      </c>
    </row>
    <row r="158" spans="1:6" x14ac:dyDescent="0.25">
      <c r="A158" s="100"/>
      <c r="B158" s="28" t="s">
        <v>245</v>
      </c>
      <c r="C158" s="28"/>
      <c r="D158" s="31"/>
      <c r="E158" s="15">
        <v>984</v>
      </c>
      <c r="F158" s="10">
        <f t="shared" si="12"/>
        <v>8.2034180908711965E-2</v>
      </c>
    </row>
    <row r="159" spans="1:6" ht="15" customHeight="1" x14ac:dyDescent="0.25">
      <c r="A159" s="100"/>
      <c r="B159" s="28" t="s">
        <v>246</v>
      </c>
      <c r="C159" s="28"/>
      <c r="D159" s="31"/>
      <c r="E159" s="15">
        <v>1016</v>
      </c>
      <c r="F159" s="10">
        <f t="shared" si="12"/>
        <v>8.4701959149645692E-2</v>
      </c>
    </row>
    <row r="160" spans="1:6" ht="15" customHeight="1" x14ac:dyDescent="0.25">
      <c r="A160" s="100"/>
      <c r="B160" s="28" t="s">
        <v>247</v>
      </c>
      <c r="C160" s="28"/>
      <c r="D160" s="31"/>
      <c r="E160" s="15">
        <v>1789</v>
      </c>
      <c r="F160" s="10">
        <f t="shared" si="12"/>
        <v>0.14914547728220093</v>
      </c>
    </row>
    <row r="161" spans="1:6" x14ac:dyDescent="0.25">
      <c r="A161" s="100"/>
      <c r="B161" s="29" t="s">
        <v>248</v>
      </c>
      <c r="C161" s="29"/>
      <c r="D161" s="31"/>
      <c r="E161" s="15">
        <v>1247</v>
      </c>
      <c r="F161" s="10">
        <f t="shared" si="12"/>
        <v>0.10395998332638599</v>
      </c>
    </row>
    <row r="162" spans="1:6" x14ac:dyDescent="0.25">
      <c r="A162" s="100"/>
      <c r="B162" s="29" t="s">
        <v>249</v>
      </c>
      <c r="C162" s="29"/>
      <c r="D162" s="31"/>
      <c r="E162" s="15">
        <v>964</v>
      </c>
      <c r="F162" s="10">
        <f t="shared" si="12"/>
        <v>8.0366819508128393E-2</v>
      </c>
    </row>
    <row r="163" spans="1:6" x14ac:dyDescent="0.25">
      <c r="A163" s="101"/>
      <c r="B163" s="23" t="s">
        <v>25</v>
      </c>
      <c r="C163" s="23"/>
      <c r="D163" s="23"/>
      <c r="E163" s="30">
        <f>SUM(E153:E162)</f>
        <v>11995</v>
      </c>
      <c r="F163" s="10">
        <f t="shared" si="12"/>
        <v>1</v>
      </c>
    </row>
    <row r="164" spans="1:6" x14ac:dyDescent="0.25">
      <c r="A164" s="93" t="s">
        <v>144</v>
      </c>
      <c r="B164" s="94"/>
      <c r="C164" s="42"/>
      <c r="D164" s="42"/>
      <c r="E164" s="97">
        <f>E163+E149+E138+E125+E114+E104+E92+E78+E66+E55+E44+E31+E19</f>
        <v>141316.49</v>
      </c>
    </row>
    <row r="165" spans="1:6" x14ac:dyDescent="0.25">
      <c r="A165" s="95"/>
      <c r="B165" s="96"/>
      <c r="C165" s="43"/>
      <c r="D165" s="43"/>
      <c r="E165" s="98"/>
    </row>
  </sheetData>
  <mergeCells count="71">
    <mergeCell ref="A1:E1"/>
    <mergeCell ref="A2:E2"/>
    <mergeCell ref="A3:E3"/>
    <mergeCell ref="A4:A5"/>
    <mergeCell ref="B4:E4"/>
    <mergeCell ref="B5:B6"/>
    <mergeCell ref="C5:D5"/>
    <mergeCell ref="E5:E6"/>
    <mergeCell ref="A7:A19"/>
    <mergeCell ref="A20:A31"/>
    <mergeCell ref="B20:E20"/>
    <mergeCell ref="B21:B22"/>
    <mergeCell ref="C21:D21"/>
    <mergeCell ref="E21:E22"/>
    <mergeCell ref="A45:A55"/>
    <mergeCell ref="B45:E45"/>
    <mergeCell ref="B46:B47"/>
    <mergeCell ref="C46:D46"/>
    <mergeCell ref="E46:E47"/>
    <mergeCell ref="A32:A44"/>
    <mergeCell ref="B32:E32"/>
    <mergeCell ref="B33:B34"/>
    <mergeCell ref="C33:D33"/>
    <mergeCell ref="E33:E34"/>
    <mergeCell ref="A67:A78"/>
    <mergeCell ref="B67:E67"/>
    <mergeCell ref="B68:B69"/>
    <mergeCell ref="C68:D68"/>
    <mergeCell ref="E68:E69"/>
    <mergeCell ref="A56:A66"/>
    <mergeCell ref="B56:E56"/>
    <mergeCell ref="B57:B58"/>
    <mergeCell ref="C57:D57"/>
    <mergeCell ref="E57:E58"/>
    <mergeCell ref="E151:E152"/>
    <mergeCell ref="A79:A92"/>
    <mergeCell ref="B79:E79"/>
    <mergeCell ref="B80:B81"/>
    <mergeCell ref="C80:D80"/>
    <mergeCell ref="E80:E81"/>
    <mergeCell ref="A93:A104"/>
    <mergeCell ref="B93:E93"/>
    <mergeCell ref="B94:B95"/>
    <mergeCell ref="C94:D94"/>
    <mergeCell ref="E94:E95"/>
    <mergeCell ref="A115:A125"/>
    <mergeCell ref="B115:E115"/>
    <mergeCell ref="B116:B117"/>
    <mergeCell ref="C116:D116"/>
    <mergeCell ref="E116:E117"/>
    <mergeCell ref="A105:A114"/>
    <mergeCell ref="B105:E105"/>
    <mergeCell ref="B106:B107"/>
    <mergeCell ref="C106:D106"/>
    <mergeCell ref="E106:E107"/>
    <mergeCell ref="A164:B165"/>
    <mergeCell ref="E164:E165"/>
    <mergeCell ref="A126:A138"/>
    <mergeCell ref="B126:E126"/>
    <mergeCell ref="B127:B128"/>
    <mergeCell ref="C127:D127"/>
    <mergeCell ref="E127:E128"/>
    <mergeCell ref="A139:A149"/>
    <mergeCell ref="B139:E139"/>
    <mergeCell ref="B140:B141"/>
    <mergeCell ref="C140:D140"/>
    <mergeCell ref="E140:E141"/>
    <mergeCell ref="A150:A163"/>
    <mergeCell ref="B150:E150"/>
    <mergeCell ref="B151:B152"/>
    <mergeCell ref="C151:D1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opLeftCell="A199" workbookViewId="0">
      <selection activeCell="G214" sqref="G214"/>
    </sheetView>
  </sheetViews>
  <sheetFormatPr baseColWidth="10" defaultRowHeight="15" x14ac:dyDescent="0.25"/>
  <cols>
    <col min="1" max="1" width="18.42578125" customWidth="1"/>
    <col min="2" max="2" width="43.42578125" bestFit="1" customWidth="1"/>
    <col min="3" max="3" width="12.140625" hidden="1" customWidth="1"/>
    <col min="4" max="4" width="11.5703125" style="18" hidden="1" customWidth="1"/>
    <col min="5" max="5" width="17.140625" style="18" customWidth="1"/>
  </cols>
  <sheetData>
    <row r="1" spans="1:6" x14ac:dyDescent="0.25">
      <c r="A1" s="108" t="s">
        <v>0</v>
      </c>
      <c r="B1" s="109"/>
      <c r="C1" s="109"/>
      <c r="D1" s="109"/>
      <c r="E1" s="110"/>
    </row>
    <row r="2" spans="1:6" x14ac:dyDescent="0.25">
      <c r="A2" s="111" t="s">
        <v>1</v>
      </c>
      <c r="B2" s="112"/>
      <c r="C2" s="112"/>
      <c r="D2" s="112"/>
      <c r="E2" s="113"/>
    </row>
    <row r="3" spans="1:6" x14ac:dyDescent="0.25">
      <c r="A3" s="114" t="s">
        <v>26</v>
      </c>
      <c r="B3" s="115"/>
      <c r="C3" s="115"/>
      <c r="D3" s="115"/>
      <c r="E3" s="116"/>
    </row>
    <row r="4" spans="1:6" x14ac:dyDescent="0.25">
      <c r="A4" s="119" t="s">
        <v>27</v>
      </c>
      <c r="B4" s="104" t="s">
        <v>7</v>
      </c>
      <c r="C4" s="118"/>
      <c r="D4" s="118"/>
      <c r="E4" s="105"/>
    </row>
    <row r="5" spans="1:6" ht="21.75" customHeight="1" x14ac:dyDescent="0.25">
      <c r="A5" s="120"/>
      <c r="B5" s="103" t="s">
        <v>28</v>
      </c>
      <c r="C5" s="104" t="s">
        <v>145</v>
      </c>
      <c r="D5" s="105"/>
      <c r="E5" s="103" t="s">
        <v>29</v>
      </c>
    </row>
    <row r="6" spans="1:6" ht="27.75" customHeight="1" x14ac:dyDescent="0.25">
      <c r="A6" s="34"/>
      <c r="B6" s="98"/>
      <c r="C6" s="8" t="s">
        <v>146</v>
      </c>
      <c r="D6" s="35" t="s">
        <v>147</v>
      </c>
      <c r="E6" s="98"/>
    </row>
    <row r="7" spans="1:6" ht="15" customHeight="1" x14ac:dyDescent="0.25">
      <c r="A7" s="99" t="s">
        <v>24</v>
      </c>
      <c r="B7" s="22" t="s">
        <v>250</v>
      </c>
      <c r="C7" s="22"/>
      <c r="D7" s="12"/>
      <c r="E7" s="13">
        <v>1455</v>
      </c>
      <c r="F7" s="10">
        <f>E7/$E$21</f>
        <v>6.518817204301075E-2</v>
      </c>
    </row>
    <row r="8" spans="1:6" ht="15" customHeight="1" x14ac:dyDescent="0.25">
      <c r="A8" s="100"/>
      <c r="B8" s="22" t="s">
        <v>251</v>
      </c>
      <c r="C8" s="22"/>
      <c r="D8" s="12"/>
      <c r="E8" s="13">
        <v>1865</v>
      </c>
      <c r="F8" s="10">
        <f t="shared" ref="F8:F21" si="0">E8/$E$21</f>
        <v>8.35573476702509E-2</v>
      </c>
    </row>
    <row r="9" spans="1:6" x14ac:dyDescent="0.25">
      <c r="A9" s="100"/>
      <c r="B9" s="22" t="s">
        <v>252</v>
      </c>
      <c r="C9" s="22"/>
      <c r="D9" s="12"/>
      <c r="E9" s="13">
        <v>1958</v>
      </c>
      <c r="F9" s="10">
        <f t="shared" si="0"/>
        <v>8.7724014336917566E-2</v>
      </c>
    </row>
    <row r="10" spans="1:6" x14ac:dyDescent="0.25">
      <c r="A10" s="100"/>
      <c r="B10" s="22" t="s">
        <v>253</v>
      </c>
      <c r="C10" s="22"/>
      <c r="D10" s="12"/>
      <c r="E10" s="13">
        <v>1442</v>
      </c>
      <c r="F10" s="10">
        <f t="shared" si="0"/>
        <v>6.4605734767025094E-2</v>
      </c>
    </row>
    <row r="11" spans="1:6" ht="15.75" customHeight="1" x14ac:dyDescent="0.25">
      <c r="A11" s="100"/>
      <c r="B11" s="22" t="s">
        <v>254</v>
      </c>
      <c r="C11" s="22"/>
      <c r="D11" s="12"/>
      <c r="E11" s="13">
        <v>1625</v>
      </c>
      <c r="F11" s="10">
        <f t="shared" si="0"/>
        <v>7.2804659498207885E-2</v>
      </c>
    </row>
    <row r="12" spans="1:6" ht="15" customHeight="1" x14ac:dyDescent="0.25">
      <c r="A12" s="100"/>
      <c r="B12" s="22" t="s">
        <v>255</v>
      </c>
      <c r="C12" s="22"/>
      <c r="D12" s="12"/>
      <c r="E12" s="13">
        <v>1468</v>
      </c>
      <c r="F12" s="10">
        <f t="shared" si="0"/>
        <v>6.577060931899642E-2</v>
      </c>
    </row>
    <row r="13" spans="1:6" ht="15" customHeight="1" x14ac:dyDescent="0.25">
      <c r="A13" s="100"/>
      <c r="B13" s="22" t="s">
        <v>256</v>
      </c>
      <c r="C13" s="22"/>
      <c r="D13" s="12"/>
      <c r="E13" s="13">
        <v>1475</v>
      </c>
      <c r="F13" s="10">
        <f t="shared" si="0"/>
        <v>6.608422939068101E-2</v>
      </c>
    </row>
    <row r="14" spans="1:6" ht="15" customHeight="1" x14ac:dyDescent="0.25">
      <c r="A14" s="100"/>
      <c r="B14" s="22" t="s">
        <v>257</v>
      </c>
      <c r="C14" s="22"/>
      <c r="D14" s="12"/>
      <c r="E14" s="13">
        <v>1575</v>
      </c>
      <c r="F14" s="10">
        <f t="shared" si="0"/>
        <v>7.0564516129032265E-2</v>
      </c>
    </row>
    <row r="15" spans="1:6" ht="15" customHeight="1" x14ac:dyDescent="0.25">
      <c r="A15" s="100"/>
      <c r="B15" s="22" t="s">
        <v>258</v>
      </c>
      <c r="C15" s="22"/>
      <c r="D15" s="12"/>
      <c r="E15" s="13">
        <v>1335</v>
      </c>
      <c r="F15" s="10">
        <f t="shared" si="0"/>
        <v>5.981182795698925E-2</v>
      </c>
    </row>
    <row r="16" spans="1:6" ht="15" customHeight="1" x14ac:dyDescent="0.25">
      <c r="A16" s="100"/>
      <c r="B16" s="22" t="s">
        <v>259</v>
      </c>
      <c r="C16" s="22"/>
      <c r="D16" s="12"/>
      <c r="E16" s="13">
        <v>1675</v>
      </c>
      <c r="F16" s="10">
        <f t="shared" si="0"/>
        <v>7.5044802867383506E-2</v>
      </c>
    </row>
    <row r="17" spans="1:6" ht="15" customHeight="1" x14ac:dyDescent="0.25">
      <c r="A17" s="100"/>
      <c r="B17" s="22" t="s">
        <v>260</v>
      </c>
      <c r="C17" s="22"/>
      <c r="D17" s="12"/>
      <c r="E17" s="13">
        <v>1485</v>
      </c>
      <c r="F17" s="10">
        <f t="shared" si="0"/>
        <v>6.6532258064516125E-2</v>
      </c>
    </row>
    <row r="18" spans="1:6" ht="15" customHeight="1" x14ac:dyDescent="0.25">
      <c r="A18" s="100"/>
      <c r="B18" s="22" t="s">
        <v>261</v>
      </c>
      <c r="C18" s="22"/>
      <c r="D18" s="12"/>
      <c r="E18" s="13">
        <v>1526</v>
      </c>
      <c r="F18" s="10">
        <f t="shared" si="0"/>
        <v>6.8369175627240139E-2</v>
      </c>
    </row>
    <row r="19" spans="1:6" ht="15" customHeight="1" x14ac:dyDescent="0.25">
      <c r="A19" s="100"/>
      <c r="B19" s="22" t="s">
        <v>262</v>
      </c>
      <c r="C19" s="22"/>
      <c r="D19" s="12"/>
      <c r="E19" s="13">
        <v>1829</v>
      </c>
      <c r="F19" s="10">
        <f t="shared" si="0"/>
        <v>8.1944444444444445E-2</v>
      </c>
    </row>
    <row r="20" spans="1:6" x14ac:dyDescent="0.25">
      <c r="A20" s="100"/>
      <c r="B20" s="22" t="s">
        <v>263</v>
      </c>
      <c r="C20" s="22"/>
      <c r="D20" s="12"/>
      <c r="E20" s="13">
        <v>1607</v>
      </c>
      <c r="F20" s="10">
        <f t="shared" si="0"/>
        <v>7.1998207885304658E-2</v>
      </c>
    </row>
    <row r="21" spans="1:6" x14ac:dyDescent="0.25">
      <c r="A21" s="101"/>
      <c r="B21" s="23" t="s">
        <v>25</v>
      </c>
      <c r="C21" s="23"/>
      <c r="D21" s="23"/>
      <c r="E21" s="24">
        <f>SUM(E7:E20)</f>
        <v>22320</v>
      </c>
      <c r="F21" s="10">
        <f t="shared" si="0"/>
        <v>1</v>
      </c>
    </row>
    <row r="22" spans="1:6" ht="15" customHeight="1" x14ac:dyDescent="0.25">
      <c r="A22" s="99" t="s">
        <v>24</v>
      </c>
      <c r="B22" s="104" t="s">
        <v>8</v>
      </c>
      <c r="C22" s="118"/>
      <c r="D22" s="118"/>
      <c r="E22" s="105"/>
    </row>
    <row r="23" spans="1:6" ht="15" customHeight="1" x14ac:dyDescent="0.25">
      <c r="A23" s="100"/>
      <c r="B23" s="103" t="s">
        <v>28</v>
      </c>
      <c r="C23" s="104" t="s">
        <v>145</v>
      </c>
      <c r="D23" s="105"/>
      <c r="E23" s="103" t="s">
        <v>29</v>
      </c>
    </row>
    <row r="24" spans="1:6" ht="30" x14ac:dyDescent="0.25">
      <c r="A24" s="100"/>
      <c r="B24" s="98"/>
      <c r="C24" s="8" t="s">
        <v>146</v>
      </c>
      <c r="D24" s="35" t="s">
        <v>147</v>
      </c>
      <c r="E24" s="98"/>
    </row>
    <row r="25" spans="1:6" x14ac:dyDescent="0.25">
      <c r="A25" s="100"/>
      <c r="B25" s="22" t="s">
        <v>264</v>
      </c>
      <c r="C25" s="22"/>
      <c r="D25" s="12"/>
      <c r="E25" s="13">
        <v>1425</v>
      </c>
      <c r="F25" s="10">
        <f>E25/$E$36</f>
        <v>9.8786828422876949E-2</v>
      </c>
    </row>
    <row r="26" spans="1:6" x14ac:dyDescent="0.25">
      <c r="A26" s="100"/>
      <c r="B26" s="22" t="s">
        <v>265</v>
      </c>
      <c r="C26" s="22"/>
      <c r="D26" s="12"/>
      <c r="E26" s="25">
        <v>1358</v>
      </c>
      <c r="F26" s="10">
        <f t="shared" ref="F26:F36" si="1">E26/$E$36</f>
        <v>9.4142114384748704E-2</v>
      </c>
    </row>
    <row r="27" spans="1:6" x14ac:dyDescent="0.25">
      <c r="A27" s="100"/>
      <c r="B27" s="22" t="s">
        <v>266</v>
      </c>
      <c r="C27" s="22"/>
      <c r="D27" s="12"/>
      <c r="E27" s="13">
        <v>1642</v>
      </c>
      <c r="F27" s="10">
        <f t="shared" si="1"/>
        <v>0.11383015597920278</v>
      </c>
    </row>
    <row r="28" spans="1:6" x14ac:dyDescent="0.25">
      <c r="A28" s="100"/>
      <c r="B28" s="22" t="s">
        <v>267</v>
      </c>
      <c r="C28" s="22"/>
      <c r="D28" s="12"/>
      <c r="E28" s="25">
        <v>1825</v>
      </c>
      <c r="F28" s="10">
        <f t="shared" si="1"/>
        <v>0.1265164644714038</v>
      </c>
    </row>
    <row r="29" spans="1:6" x14ac:dyDescent="0.25">
      <c r="A29" s="100"/>
      <c r="B29" s="22" t="s">
        <v>268</v>
      </c>
      <c r="C29" s="22"/>
      <c r="D29" s="12"/>
      <c r="E29" s="25">
        <v>1175</v>
      </c>
      <c r="F29" s="10">
        <f t="shared" si="1"/>
        <v>8.1455805892547667E-2</v>
      </c>
    </row>
    <row r="30" spans="1:6" ht="15" customHeight="1" x14ac:dyDescent="0.25">
      <c r="A30" s="100"/>
      <c r="B30" s="22" t="s">
        <v>269</v>
      </c>
      <c r="C30" s="22"/>
      <c r="D30" s="12"/>
      <c r="E30" s="25">
        <v>1847</v>
      </c>
      <c r="F30" s="10">
        <f t="shared" si="1"/>
        <v>0.12804159445407279</v>
      </c>
    </row>
    <row r="31" spans="1:6" x14ac:dyDescent="0.25">
      <c r="A31" s="100"/>
      <c r="B31" s="26" t="s">
        <v>270</v>
      </c>
      <c r="C31" s="26"/>
      <c r="D31" s="39"/>
      <c r="E31" s="25">
        <v>1115</v>
      </c>
      <c r="F31" s="10">
        <f t="shared" si="1"/>
        <v>7.7296360485268625E-2</v>
      </c>
    </row>
    <row r="32" spans="1:6" ht="15" customHeight="1" x14ac:dyDescent="0.25">
      <c r="A32" s="100"/>
      <c r="B32" s="22" t="s">
        <v>271</v>
      </c>
      <c r="C32" s="22"/>
      <c r="D32" s="12"/>
      <c r="E32" s="25">
        <v>1317</v>
      </c>
      <c r="F32" s="10">
        <f t="shared" si="1"/>
        <v>9.1299826689774696E-2</v>
      </c>
    </row>
    <row r="33" spans="1:6" ht="15" customHeight="1" x14ac:dyDescent="0.25">
      <c r="A33" s="100"/>
      <c r="B33" s="22" t="s">
        <v>272</v>
      </c>
      <c r="C33" s="22"/>
      <c r="D33" s="12"/>
      <c r="E33" s="25">
        <v>721</v>
      </c>
      <c r="F33" s="10">
        <f t="shared" si="1"/>
        <v>4.9982668977469669E-2</v>
      </c>
    </row>
    <row r="34" spans="1:6" x14ac:dyDescent="0.25">
      <c r="A34" s="100"/>
      <c r="B34" s="22" t="s">
        <v>273</v>
      </c>
      <c r="C34" s="22"/>
      <c r="D34" s="12"/>
      <c r="E34" s="25">
        <v>1355</v>
      </c>
      <c r="F34" s="10">
        <f t="shared" si="1"/>
        <v>9.393414211438475E-2</v>
      </c>
    </row>
    <row r="35" spans="1:6" x14ac:dyDescent="0.25">
      <c r="A35" s="100"/>
      <c r="B35" s="22" t="s">
        <v>274</v>
      </c>
      <c r="C35" s="22"/>
      <c r="D35" s="12"/>
      <c r="E35" s="25">
        <v>645</v>
      </c>
      <c r="F35" s="10">
        <f t="shared" si="1"/>
        <v>4.4714038128249568E-2</v>
      </c>
    </row>
    <row r="36" spans="1:6" ht="15" customHeight="1" x14ac:dyDescent="0.25">
      <c r="A36" s="101"/>
      <c r="B36" s="23" t="s">
        <v>25</v>
      </c>
      <c r="C36" s="23"/>
      <c r="D36" s="23"/>
      <c r="E36" s="24">
        <f>E25+E26+E27+E28+E29+E30+E31+E32+E33+E34+E35</f>
        <v>14425</v>
      </c>
      <c r="F36" s="10">
        <f t="shared" si="1"/>
        <v>1</v>
      </c>
    </row>
    <row r="37" spans="1:6" ht="15" customHeight="1" x14ac:dyDescent="0.25">
      <c r="A37" s="99" t="s">
        <v>24</v>
      </c>
      <c r="B37" s="104" t="s">
        <v>9</v>
      </c>
      <c r="C37" s="118"/>
      <c r="D37" s="118"/>
      <c r="E37" s="105"/>
    </row>
    <row r="38" spans="1:6" ht="15" customHeight="1" x14ac:dyDescent="0.25">
      <c r="A38" s="100"/>
      <c r="B38" s="103" t="s">
        <v>28</v>
      </c>
      <c r="C38" s="104" t="s">
        <v>145</v>
      </c>
      <c r="D38" s="105"/>
      <c r="E38" s="103" t="s">
        <v>29</v>
      </c>
    </row>
    <row r="39" spans="1:6" ht="30" x14ac:dyDescent="0.25">
      <c r="A39" s="100"/>
      <c r="B39" s="98"/>
      <c r="C39" s="8" t="s">
        <v>146</v>
      </c>
      <c r="D39" s="35" t="s">
        <v>147</v>
      </c>
      <c r="E39" s="98"/>
    </row>
    <row r="40" spans="1:6" ht="15" customHeight="1" x14ac:dyDescent="0.25">
      <c r="A40" s="100"/>
      <c r="B40" s="28" t="s">
        <v>275</v>
      </c>
      <c r="C40" s="28"/>
      <c r="D40" s="31"/>
      <c r="E40" s="13">
        <v>1547</v>
      </c>
      <c r="F40" s="10">
        <f>E40/$E$53</f>
        <v>0.10649869200055073</v>
      </c>
    </row>
    <row r="41" spans="1:6" x14ac:dyDescent="0.25">
      <c r="A41" s="100"/>
      <c r="B41" s="28" t="s">
        <v>276</v>
      </c>
      <c r="C41" s="28"/>
      <c r="D41" s="31"/>
      <c r="E41" s="13">
        <v>1382</v>
      </c>
      <c r="F41" s="10">
        <f t="shared" ref="F41:F53" si="2">E41/$E$53</f>
        <v>9.5139749414842351E-2</v>
      </c>
    </row>
    <row r="42" spans="1:6" x14ac:dyDescent="0.25">
      <c r="A42" s="100"/>
      <c r="B42" s="28" t="s">
        <v>277</v>
      </c>
      <c r="C42" s="28"/>
      <c r="D42" s="31"/>
      <c r="E42" s="13">
        <v>1322</v>
      </c>
      <c r="F42" s="10">
        <f t="shared" si="2"/>
        <v>9.1009224838221117E-2</v>
      </c>
    </row>
    <row r="43" spans="1:6" x14ac:dyDescent="0.25">
      <c r="A43" s="100"/>
      <c r="B43" s="28" t="s">
        <v>278</v>
      </c>
      <c r="C43" s="28"/>
      <c r="D43" s="31"/>
      <c r="E43" s="13">
        <v>985</v>
      </c>
      <c r="F43" s="10">
        <f t="shared" si="2"/>
        <v>6.7809445132865201E-2</v>
      </c>
    </row>
    <row r="44" spans="1:6" ht="15" customHeight="1" x14ac:dyDescent="0.25">
      <c r="A44" s="100"/>
      <c r="B44" s="29" t="s">
        <v>279</v>
      </c>
      <c r="C44" s="29"/>
      <c r="D44" s="31"/>
      <c r="E44" s="13">
        <v>889</v>
      </c>
      <c r="F44" s="10">
        <f t="shared" si="2"/>
        <v>6.1200605810271237E-2</v>
      </c>
    </row>
    <row r="45" spans="1:6" x14ac:dyDescent="0.25">
      <c r="A45" s="100"/>
      <c r="B45" s="29" t="s">
        <v>280</v>
      </c>
      <c r="C45" s="29"/>
      <c r="D45" s="31"/>
      <c r="E45" s="13">
        <v>980</v>
      </c>
      <c r="F45" s="10">
        <f t="shared" si="2"/>
        <v>6.7465234751480099E-2</v>
      </c>
    </row>
    <row r="46" spans="1:6" ht="15" customHeight="1" x14ac:dyDescent="0.25">
      <c r="A46" s="100"/>
      <c r="B46" s="22" t="s">
        <v>281</v>
      </c>
      <c r="C46" s="22"/>
      <c r="D46" s="12"/>
      <c r="E46" s="13">
        <v>1258</v>
      </c>
      <c r="F46" s="10">
        <f t="shared" si="2"/>
        <v>8.6603331956491808E-2</v>
      </c>
    </row>
    <row r="47" spans="1:6" ht="15" customHeight="1" x14ac:dyDescent="0.25">
      <c r="A47" s="100"/>
      <c r="B47" s="22" t="s">
        <v>185</v>
      </c>
      <c r="C47" s="22"/>
      <c r="D47" s="12"/>
      <c r="E47" s="13">
        <v>1355</v>
      </c>
      <c r="F47" s="10">
        <f t="shared" si="2"/>
        <v>9.3281013355362805E-2</v>
      </c>
    </row>
    <row r="48" spans="1:6" ht="15" customHeight="1" x14ac:dyDescent="0.25">
      <c r="A48" s="100"/>
      <c r="B48" s="22" t="s">
        <v>282</v>
      </c>
      <c r="C48" s="22"/>
      <c r="D48" s="12"/>
      <c r="E48" s="13">
        <v>1180</v>
      </c>
      <c r="F48" s="10">
        <f t="shared" si="2"/>
        <v>8.1233650006884206E-2</v>
      </c>
    </row>
    <row r="49" spans="1:6" ht="15" customHeight="1" x14ac:dyDescent="0.25">
      <c r="A49" s="100"/>
      <c r="B49" s="22" t="s">
        <v>283</v>
      </c>
      <c r="C49" s="22"/>
      <c r="D49" s="12"/>
      <c r="E49" s="13">
        <v>1258</v>
      </c>
      <c r="F49" s="10">
        <f t="shared" si="2"/>
        <v>8.6603331956491808E-2</v>
      </c>
    </row>
    <row r="50" spans="1:6" ht="15" customHeight="1" x14ac:dyDescent="0.25">
      <c r="A50" s="100"/>
      <c r="B50" s="22" t="s">
        <v>284</v>
      </c>
      <c r="C50" s="22"/>
      <c r="D50" s="12"/>
      <c r="E50" s="13">
        <v>1382</v>
      </c>
      <c r="F50" s="10">
        <f t="shared" si="2"/>
        <v>9.5139749414842351E-2</v>
      </c>
    </row>
    <row r="51" spans="1:6" ht="15" customHeight="1" x14ac:dyDescent="0.25">
      <c r="A51" s="100"/>
      <c r="B51" s="22" t="s">
        <v>285</v>
      </c>
      <c r="C51" s="22"/>
      <c r="D51" s="12"/>
      <c r="E51" s="13">
        <v>965</v>
      </c>
      <c r="F51" s="10">
        <f t="shared" si="2"/>
        <v>6.6432603607324794E-2</v>
      </c>
    </row>
    <row r="52" spans="1:6" x14ac:dyDescent="0.25">
      <c r="A52" s="100"/>
      <c r="B52" s="22" t="s">
        <v>286</v>
      </c>
      <c r="C52" s="22"/>
      <c r="D52" s="12"/>
      <c r="E52" s="12">
        <v>1405</v>
      </c>
      <c r="F52" s="10">
        <f t="shared" si="2"/>
        <v>9.6723117169213821E-2</v>
      </c>
    </row>
    <row r="53" spans="1:6" x14ac:dyDescent="0.25">
      <c r="A53" s="101"/>
      <c r="B53" s="23" t="s">
        <v>25</v>
      </c>
      <c r="C53" s="23"/>
      <c r="D53" s="23"/>
      <c r="E53" s="30">
        <f>E40+E41+E42+E43+E44+E45+E46+E47+E48+E52+E49+E51</f>
        <v>14526</v>
      </c>
      <c r="F53" s="10">
        <f t="shared" si="2"/>
        <v>1</v>
      </c>
    </row>
    <row r="54" spans="1:6" ht="15" customHeight="1" x14ac:dyDescent="0.25">
      <c r="A54" s="99" t="s">
        <v>24</v>
      </c>
      <c r="B54" s="104" t="s">
        <v>10</v>
      </c>
      <c r="C54" s="118"/>
      <c r="D54" s="118"/>
      <c r="E54" s="105"/>
    </row>
    <row r="55" spans="1:6" ht="15" customHeight="1" x14ac:dyDescent="0.25">
      <c r="A55" s="100"/>
      <c r="B55" s="103" t="s">
        <v>28</v>
      </c>
      <c r="C55" s="104" t="s">
        <v>145</v>
      </c>
      <c r="D55" s="105"/>
      <c r="E55" s="103" t="s">
        <v>29</v>
      </c>
    </row>
    <row r="56" spans="1:6" ht="30" x14ac:dyDescent="0.25">
      <c r="A56" s="100"/>
      <c r="B56" s="98"/>
      <c r="C56" s="8" t="s">
        <v>146</v>
      </c>
      <c r="D56" s="35" t="s">
        <v>147</v>
      </c>
      <c r="E56" s="98"/>
    </row>
    <row r="57" spans="1:6" x14ac:dyDescent="0.25">
      <c r="A57" s="100"/>
      <c r="B57" s="28" t="s">
        <v>287</v>
      </c>
      <c r="C57" s="28"/>
      <c r="D57" s="31"/>
      <c r="E57" s="2">
        <v>875</v>
      </c>
      <c r="F57" s="10">
        <f>E57/$E$70</f>
        <v>5.9422750424448216E-2</v>
      </c>
    </row>
    <row r="58" spans="1:6" x14ac:dyDescent="0.25">
      <c r="A58" s="100"/>
      <c r="B58" s="28" t="s">
        <v>288</v>
      </c>
      <c r="C58" s="28"/>
      <c r="D58" s="31"/>
      <c r="E58" s="2">
        <v>1251</v>
      </c>
      <c r="F58" s="10">
        <f t="shared" ref="F58:F70" si="3">E58/$E$70</f>
        <v>8.4957555178268251E-2</v>
      </c>
    </row>
    <row r="59" spans="1:6" ht="15" customHeight="1" x14ac:dyDescent="0.25">
      <c r="A59" s="100"/>
      <c r="B59" s="28" t="s">
        <v>289</v>
      </c>
      <c r="C59" s="28"/>
      <c r="D59" s="31"/>
      <c r="E59" s="2">
        <v>799</v>
      </c>
      <c r="F59" s="10">
        <f t="shared" si="3"/>
        <v>5.4261460101867574E-2</v>
      </c>
    </row>
    <row r="60" spans="1:6" x14ac:dyDescent="0.25">
      <c r="A60" s="100"/>
      <c r="B60" s="28" t="s">
        <v>290</v>
      </c>
      <c r="C60" s="28"/>
      <c r="D60" s="31"/>
      <c r="E60" s="2">
        <v>865</v>
      </c>
      <c r="F60" s="10">
        <f t="shared" si="3"/>
        <v>5.8743633276740238E-2</v>
      </c>
    </row>
    <row r="61" spans="1:6" x14ac:dyDescent="0.25">
      <c r="A61" s="100"/>
      <c r="B61" s="29" t="s">
        <v>291</v>
      </c>
      <c r="C61" s="29"/>
      <c r="D61" s="31"/>
      <c r="E61" s="2">
        <v>935</v>
      </c>
      <c r="F61" s="10">
        <f t="shared" si="3"/>
        <v>6.3497453310696089E-2</v>
      </c>
    </row>
    <row r="62" spans="1:6" x14ac:dyDescent="0.25">
      <c r="A62" s="100"/>
      <c r="B62" s="29" t="s">
        <v>292</v>
      </c>
      <c r="C62" s="29"/>
      <c r="D62" s="31"/>
      <c r="E62" s="2">
        <v>1399</v>
      </c>
      <c r="F62" s="10">
        <f t="shared" si="3"/>
        <v>9.5008488964346355E-2</v>
      </c>
    </row>
    <row r="63" spans="1:6" ht="15" customHeight="1" x14ac:dyDescent="0.25">
      <c r="A63" s="100"/>
      <c r="B63" s="22" t="s">
        <v>57</v>
      </c>
      <c r="C63" s="22"/>
      <c r="D63" s="12"/>
      <c r="E63" s="2">
        <v>1325</v>
      </c>
      <c r="F63" s="10">
        <f t="shared" si="3"/>
        <v>8.9983022071307303E-2</v>
      </c>
    </row>
    <row r="64" spans="1:6" ht="15" customHeight="1" x14ac:dyDescent="0.25">
      <c r="A64" s="100"/>
      <c r="B64" s="22" t="s">
        <v>293</v>
      </c>
      <c r="C64" s="22"/>
      <c r="D64" s="12"/>
      <c r="E64" s="2">
        <v>1276</v>
      </c>
      <c r="F64" s="10">
        <f t="shared" si="3"/>
        <v>8.6655348047538203E-2</v>
      </c>
    </row>
    <row r="65" spans="1:6" x14ac:dyDescent="0.25">
      <c r="A65" s="100"/>
      <c r="B65" s="22" t="s">
        <v>294</v>
      </c>
      <c r="C65" s="22"/>
      <c r="D65" s="12"/>
      <c r="E65" s="2">
        <v>925</v>
      </c>
      <c r="F65" s="10">
        <f t="shared" si="3"/>
        <v>6.2818336162988112E-2</v>
      </c>
    </row>
    <row r="66" spans="1:6" x14ac:dyDescent="0.25">
      <c r="A66" s="100"/>
      <c r="B66" s="22" t="s">
        <v>295</v>
      </c>
      <c r="C66" s="22"/>
      <c r="D66" s="12"/>
      <c r="E66" s="2">
        <v>1345</v>
      </c>
      <c r="F66" s="10">
        <f t="shared" si="3"/>
        <v>9.1341256366723259E-2</v>
      </c>
    </row>
    <row r="67" spans="1:6" x14ac:dyDescent="0.25">
      <c r="A67" s="100"/>
      <c r="B67" s="22" t="s">
        <v>296</v>
      </c>
      <c r="C67" s="22"/>
      <c r="D67" s="12"/>
      <c r="E67" s="2">
        <v>1354</v>
      </c>
      <c r="F67" s="10">
        <f t="shared" si="3"/>
        <v>9.1952461799660448E-2</v>
      </c>
    </row>
    <row r="68" spans="1:6" x14ac:dyDescent="0.25">
      <c r="A68" s="100"/>
      <c r="B68" s="22" t="s">
        <v>297</v>
      </c>
      <c r="C68" s="22"/>
      <c r="D68" s="12"/>
      <c r="E68" s="2">
        <v>1345</v>
      </c>
      <c r="F68" s="10">
        <f t="shared" si="3"/>
        <v>9.1341256366723259E-2</v>
      </c>
    </row>
    <row r="69" spans="1:6" ht="15" customHeight="1" x14ac:dyDescent="0.25">
      <c r="A69" s="100"/>
      <c r="B69" s="32" t="s">
        <v>298</v>
      </c>
      <c r="C69" s="32"/>
      <c r="D69" s="41"/>
      <c r="E69" s="2">
        <v>1031</v>
      </c>
      <c r="F69" s="10">
        <f t="shared" si="3"/>
        <v>7.00169779286927E-2</v>
      </c>
    </row>
    <row r="70" spans="1:6" x14ac:dyDescent="0.25">
      <c r="A70" s="100"/>
      <c r="B70" s="23" t="s">
        <v>25</v>
      </c>
      <c r="C70" s="23"/>
      <c r="D70" s="23"/>
      <c r="E70" s="30">
        <f>SUM(E57:E69)</f>
        <v>14725</v>
      </c>
      <c r="F70" s="10">
        <f t="shared" si="3"/>
        <v>1</v>
      </c>
    </row>
    <row r="71" spans="1:6" ht="15" customHeight="1" x14ac:dyDescent="0.25">
      <c r="A71" s="100" t="s">
        <v>24</v>
      </c>
      <c r="B71" s="104" t="s">
        <v>11</v>
      </c>
      <c r="C71" s="118"/>
      <c r="D71" s="118"/>
      <c r="E71" s="105"/>
    </row>
    <row r="72" spans="1:6" ht="15" customHeight="1" x14ac:dyDescent="0.25">
      <c r="A72" s="100"/>
      <c r="B72" s="103" t="s">
        <v>28</v>
      </c>
      <c r="C72" s="104" t="s">
        <v>145</v>
      </c>
      <c r="D72" s="105"/>
      <c r="E72" s="103" t="s">
        <v>29</v>
      </c>
    </row>
    <row r="73" spans="1:6" ht="30" x14ac:dyDescent="0.25">
      <c r="A73" s="100"/>
      <c r="B73" s="98"/>
      <c r="C73" s="8" t="s">
        <v>146</v>
      </c>
      <c r="D73" s="35" t="s">
        <v>147</v>
      </c>
      <c r="E73" s="98"/>
    </row>
    <row r="74" spans="1:6" ht="15" customHeight="1" x14ac:dyDescent="0.25">
      <c r="A74" s="100"/>
      <c r="B74" s="28" t="s">
        <v>299</v>
      </c>
      <c r="C74" s="28"/>
      <c r="D74" s="31"/>
      <c r="E74" s="13">
        <v>1269</v>
      </c>
      <c r="F74" s="10">
        <f>E74/$E$87</f>
        <v>8.5830233344606016E-2</v>
      </c>
    </row>
    <row r="75" spans="1:6" x14ac:dyDescent="0.25">
      <c r="A75" s="100"/>
      <c r="B75" s="28" t="s">
        <v>300</v>
      </c>
      <c r="C75" s="28"/>
      <c r="D75" s="31"/>
      <c r="E75" s="13">
        <v>1516</v>
      </c>
      <c r="F75" s="10">
        <f t="shared" ref="F75:F87" si="4">E75/$E$87</f>
        <v>0.10253635441325668</v>
      </c>
    </row>
    <row r="76" spans="1:6" x14ac:dyDescent="0.25">
      <c r="A76" s="100"/>
      <c r="B76" s="28" t="s">
        <v>301</v>
      </c>
      <c r="C76" s="28"/>
      <c r="D76" s="31"/>
      <c r="E76" s="13">
        <v>1246</v>
      </c>
      <c r="F76" s="10">
        <f t="shared" si="4"/>
        <v>8.4274602637808588E-2</v>
      </c>
    </row>
    <row r="77" spans="1:6" x14ac:dyDescent="0.25">
      <c r="A77" s="100"/>
      <c r="B77" s="29" t="s">
        <v>302</v>
      </c>
      <c r="C77" s="29"/>
      <c r="D77" s="31"/>
      <c r="E77" s="13">
        <v>1754</v>
      </c>
      <c r="F77" s="10">
        <f t="shared" si="4"/>
        <v>0.11863375042272574</v>
      </c>
    </row>
    <row r="78" spans="1:6" x14ac:dyDescent="0.25">
      <c r="A78" s="100"/>
      <c r="B78" s="29" t="s">
        <v>303</v>
      </c>
      <c r="C78" s="29"/>
      <c r="D78" s="31"/>
      <c r="E78" s="13">
        <v>1236</v>
      </c>
      <c r="F78" s="10">
        <f t="shared" si="4"/>
        <v>8.3598241460940137E-2</v>
      </c>
    </row>
    <row r="79" spans="1:6" x14ac:dyDescent="0.25">
      <c r="A79" s="100"/>
      <c r="B79" s="22" t="s">
        <v>304</v>
      </c>
      <c r="C79" s="22"/>
      <c r="D79" s="12"/>
      <c r="E79" s="13">
        <v>958</v>
      </c>
      <c r="F79" s="10">
        <f t="shared" si="4"/>
        <v>6.4795400743997297E-2</v>
      </c>
    </row>
    <row r="80" spans="1:6" ht="15" customHeight="1" x14ac:dyDescent="0.25">
      <c r="A80" s="100"/>
      <c r="B80" s="22" t="s">
        <v>305</v>
      </c>
      <c r="C80" s="22"/>
      <c r="D80" s="12"/>
      <c r="E80" s="13">
        <v>987</v>
      </c>
      <c r="F80" s="10">
        <f t="shared" si="4"/>
        <v>6.6756848156915793E-2</v>
      </c>
    </row>
    <row r="81" spans="1:6" x14ac:dyDescent="0.25">
      <c r="A81" s="100"/>
      <c r="B81" s="22" t="s">
        <v>306</v>
      </c>
      <c r="C81" s="22"/>
      <c r="D81" s="12"/>
      <c r="E81" s="13">
        <v>1211</v>
      </c>
      <c r="F81" s="10">
        <f t="shared" si="4"/>
        <v>8.1907338518769024E-2</v>
      </c>
    </row>
    <row r="82" spans="1:6" x14ac:dyDescent="0.25">
      <c r="A82" s="100"/>
      <c r="B82" s="22" t="s">
        <v>307</v>
      </c>
      <c r="C82" s="22"/>
      <c r="D82" s="12"/>
      <c r="E82" s="13">
        <v>796</v>
      </c>
      <c r="F82" s="10">
        <f t="shared" si="4"/>
        <v>5.3838349678728442E-2</v>
      </c>
    </row>
    <row r="83" spans="1:6" x14ac:dyDescent="0.25">
      <c r="A83" s="100"/>
      <c r="B83" s="22" t="s">
        <v>308</v>
      </c>
      <c r="C83" s="22"/>
      <c r="D83" s="12"/>
      <c r="E83" s="13">
        <v>987</v>
      </c>
      <c r="F83" s="10">
        <f t="shared" si="4"/>
        <v>6.6756848156915793E-2</v>
      </c>
    </row>
    <row r="84" spans="1:6" x14ac:dyDescent="0.25">
      <c r="A84" s="100"/>
      <c r="B84" s="22" t="s">
        <v>182</v>
      </c>
      <c r="C84" s="22"/>
      <c r="D84" s="12"/>
      <c r="E84" s="13">
        <v>1258</v>
      </c>
      <c r="F84" s="10">
        <f t="shared" si="4"/>
        <v>8.5086236050050723E-2</v>
      </c>
    </row>
    <row r="85" spans="1:6" x14ac:dyDescent="0.25">
      <c r="A85" s="100"/>
      <c r="B85" s="22" t="s">
        <v>309</v>
      </c>
      <c r="C85" s="22"/>
      <c r="D85" s="12"/>
      <c r="E85" s="13">
        <v>742</v>
      </c>
      <c r="F85" s="10">
        <f t="shared" si="4"/>
        <v>5.0185999323638826E-2</v>
      </c>
    </row>
    <row r="86" spans="1:6" x14ac:dyDescent="0.25">
      <c r="A86" s="100"/>
      <c r="B86" s="22" t="s">
        <v>310</v>
      </c>
      <c r="C86" s="22"/>
      <c r="D86" s="12"/>
      <c r="E86" s="13">
        <v>825</v>
      </c>
      <c r="F86" s="10">
        <f t="shared" si="4"/>
        <v>5.5799797091646938E-2</v>
      </c>
    </row>
    <row r="87" spans="1:6" x14ac:dyDescent="0.25">
      <c r="A87" s="101"/>
      <c r="B87" s="23" t="s">
        <v>25</v>
      </c>
      <c r="C87" s="23"/>
      <c r="D87" s="23"/>
      <c r="E87" s="30">
        <f>SUM(E74:E86)</f>
        <v>14785</v>
      </c>
      <c r="F87" s="10">
        <f t="shared" si="4"/>
        <v>1</v>
      </c>
    </row>
    <row r="88" spans="1:6" ht="15" customHeight="1" x14ac:dyDescent="0.25">
      <c r="A88" s="99" t="s">
        <v>24</v>
      </c>
      <c r="B88" s="104" t="s">
        <v>12</v>
      </c>
      <c r="C88" s="118"/>
      <c r="D88" s="118"/>
      <c r="E88" s="105"/>
    </row>
    <row r="89" spans="1:6" ht="15" customHeight="1" x14ac:dyDescent="0.25">
      <c r="A89" s="100"/>
      <c r="B89" s="103" t="s">
        <v>28</v>
      </c>
      <c r="C89" s="104" t="s">
        <v>145</v>
      </c>
      <c r="D89" s="105"/>
      <c r="E89" s="103" t="s">
        <v>29</v>
      </c>
    </row>
    <row r="90" spans="1:6" ht="30" x14ac:dyDescent="0.25">
      <c r="A90" s="100"/>
      <c r="B90" s="98"/>
      <c r="C90" s="8" t="s">
        <v>146</v>
      </c>
      <c r="D90" s="35" t="s">
        <v>147</v>
      </c>
      <c r="E90" s="98"/>
    </row>
    <row r="91" spans="1:6" x14ac:dyDescent="0.25">
      <c r="A91" s="100"/>
      <c r="B91" s="28" t="s">
        <v>311</v>
      </c>
      <c r="C91" s="28"/>
      <c r="D91" s="31"/>
      <c r="E91" s="13">
        <v>958</v>
      </c>
      <c r="F91" s="10">
        <f>E91/$E$104</f>
        <v>6.6160220994475133E-2</v>
      </c>
    </row>
    <row r="92" spans="1:6" x14ac:dyDescent="0.25">
      <c r="A92" s="100"/>
      <c r="B92" s="28" t="s">
        <v>312</v>
      </c>
      <c r="C92" s="28"/>
      <c r="D92" s="31"/>
      <c r="E92" s="13">
        <v>954</v>
      </c>
      <c r="F92" s="10">
        <f t="shared" ref="F92:F104" si="5">E92/$E$104</f>
        <v>6.588397790055249E-2</v>
      </c>
    </row>
    <row r="93" spans="1:6" x14ac:dyDescent="0.25">
      <c r="A93" s="100"/>
      <c r="B93" s="28" t="s">
        <v>313</v>
      </c>
      <c r="C93" s="28"/>
      <c r="D93" s="31"/>
      <c r="E93" s="13">
        <v>1068</v>
      </c>
      <c r="F93" s="10">
        <f t="shared" si="5"/>
        <v>7.3756906077348069E-2</v>
      </c>
    </row>
    <row r="94" spans="1:6" x14ac:dyDescent="0.25">
      <c r="A94" s="100"/>
      <c r="B94" s="28" t="s">
        <v>314</v>
      </c>
      <c r="C94" s="28"/>
      <c r="D94" s="31"/>
      <c r="E94" s="13">
        <v>987</v>
      </c>
      <c r="F94" s="10">
        <f t="shared" si="5"/>
        <v>6.8162983425414367E-2</v>
      </c>
    </row>
    <row r="95" spans="1:6" x14ac:dyDescent="0.25">
      <c r="A95" s="100"/>
      <c r="B95" s="29" t="s">
        <v>315</v>
      </c>
      <c r="C95" s="29"/>
      <c r="D95" s="31"/>
      <c r="E95" s="13">
        <v>1487</v>
      </c>
      <c r="F95" s="10">
        <f t="shared" si="5"/>
        <v>0.10269337016574585</v>
      </c>
    </row>
    <row r="96" spans="1:6" x14ac:dyDescent="0.25">
      <c r="A96" s="100"/>
      <c r="B96" s="29" t="s">
        <v>316</v>
      </c>
      <c r="C96" s="29"/>
      <c r="D96" s="31"/>
      <c r="E96" s="13">
        <v>875</v>
      </c>
      <c r="F96" s="10">
        <f t="shared" si="5"/>
        <v>6.0428176795580109E-2</v>
      </c>
    </row>
    <row r="97" spans="1:6" x14ac:dyDescent="0.25">
      <c r="A97" s="100"/>
      <c r="B97" s="22" t="s">
        <v>317</v>
      </c>
      <c r="C97" s="22"/>
      <c r="D97" s="12"/>
      <c r="E97" s="13">
        <v>1254</v>
      </c>
      <c r="F97" s="10">
        <f t="shared" si="5"/>
        <v>8.6602209944751388E-2</v>
      </c>
    </row>
    <row r="98" spans="1:6" x14ac:dyDescent="0.25">
      <c r="A98" s="100"/>
      <c r="B98" s="22" t="s">
        <v>318</v>
      </c>
      <c r="C98" s="22"/>
      <c r="D98" s="12"/>
      <c r="E98" s="13">
        <v>897</v>
      </c>
      <c r="F98" s="10">
        <f t="shared" si="5"/>
        <v>6.1947513812154693E-2</v>
      </c>
    </row>
    <row r="99" spans="1:6" x14ac:dyDescent="0.25">
      <c r="A99" s="100"/>
      <c r="B99" s="22" t="s">
        <v>319</v>
      </c>
      <c r="C99" s="22"/>
      <c r="D99" s="12"/>
      <c r="E99" s="13">
        <v>897</v>
      </c>
      <c r="F99" s="10">
        <f t="shared" si="5"/>
        <v>6.1947513812154693E-2</v>
      </c>
    </row>
    <row r="100" spans="1:6" x14ac:dyDescent="0.25">
      <c r="A100" s="100"/>
      <c r="B100" s="22" t="s">
        <v>78</v>
      </c>
      <c r="C100" s="22"/>
      <c r="D100" s="12"/>
      <c r="E100" s="13">
        <v>1358</v>
      </c>
      <c r="F100" s="10">
        <f t="shared" si="5"/>
        <v>9.3784530386740325E-2</v>
      </c>
    </row>
    <row r="101" spans="1:6" x14ac:dyDescent="0.25">
      <c r="A101" s="100"/>
      <c r="B101" s="22" t="s">
        <v>320</v>
      </c>
      <c r="C101" s="22"/>
      <c r="D101" s="12"/>
      <c r="E101" s="13">
        <v>1458</v>
      </c>
      <c r="F101" s="10">
        <f t="shared" si="5"/>
        <v>0.10069060773480663</v>
      </c>
    </row>
    <row r="102" spans="1:6" x14ac:dyDescent="0.25">
      <c r="A102" s="100"/>
      <c r="B102" s="22" t="s">
        <v>82</v>
      </c>
      <c r="C102" s="22"/>
      <c r="D102" s="12"/>
      <c r="E102" s="13">
        <v>1105</v>
      </c>
      <c r="F102" s="10">
        <f t="shared" si="5"/>
        <v>7.6312154696132603E-2</v>
      </c>
    </row>
    <row r="103" spans="1:6" x14ac:dyDescent="0.25">
      <c r="A103" s="100"/>
      <c r="B103" s="22" t="s">
        <v>321</v>
      </c>
      <c r="C103" s="22"/>
      <c r="D103" s="12"/>
      <c r="E103" s="13">
        <v>1182</v>
      </c>
      <c r="F103" s="10">
        <f t="shared" si="5"/>
        <v>8.1629834254143649E-2</v>
      </c>
    </row>
    <row r="104" spans="1:6" x14ac:dyDescent="0.25">
      <c r="A104" s="100"/>
      <c r="B104" s="23" t="s">
        <v>25</v>
      </c>
      <c r="C104" s="23"/>
      <c r="D104" s="23"/>
      <c r="E104" s="30">
        <f>SUM(E91:E103)</f>
        <v>14480</v>
      </c>
      <c r="F104" s="10">
        <f t="shared" si="5"/>
        <v>1</v>
      </c>
    </row>
    <row r="105" spans="1:6" ht="15" customHeight="1" x14ac:dyDescent="0.25">
      <c r="A105" s="100" t="s">
        <v>24</v>
      </c>
      <c r="B105" s="104" t="s">
        <v>13</v>
      </c>
      <c r="C105" s="118"/>
      <c r="D105" s="118"/>
      <c r="E105" s="105"/>
    </row>
    <row r="106" spans="1:6" ht="15" customHeight="1" x14ac:dyDescent="0.25">
      <c r="A106" s="100"/>
      <c r="B106" s="103" t="s">
        <v>28</v>
      </c>
      <c r="C106" s="104" t="s">
        <v>145</v>
      </c>
      <c r="D106" s="105"/>
      <c r="E106" s="103" t="s">
        <v>29</v>
      </c>
    </row>
    <row r="107" spans="1:6" ht="30" x14ac:dyDescent="0.25">
      <c r="A107" s="100"/>
      <c r="B107" s="98"/>
      <c r="C107" s="8" t="s">
        <v>146</v>
      </c>
      <c r="D107" s="35" t="s">
        <v>147</v>
      </c>
      <c r="E107" s="98"/>
    </row>
    <row r="108" spans="1:6" x14ac:dyDescent="0.25">
      <c r="A108" s="100"/>
      <c r="B108" s="28" t="s">
        <v>322</v>
      </c>
      <c r="C108" s="28"/>
      <c r="D108" s="31"/>
      <c r="E108" s="13">
        <v>988</v>
      </c>
      <c r="F108" s="10">
        <f>E108/$E$122</f>
        <v>6.8194367752622859E-2</v>
      </c>
    </row>
    <row r="109" spans="1:6" x14ac:dyDescent="0.25">
      <c r="A109" s="100"/>
      <c r="B109" s="28" t="s">
        <v>323</v>
      </c>
      <c r="C109" s="28"/>
      <c r="D109" s="31"/>
      <c r="E109" s="13">
        <v>1050</v>
      </c>
      <c r="F109" s="10">
        <f t="shared" ref="F109:F122" si="6">E109/$E$122</f>
        <v>7.2473771397018216E-2</v>
      </c>
    </row>
    <row r="110" spans="1:6" x14ac:dyDescent="0.25">
      <c r="A110" s="100"/>
      <c r="B110" s="28" t="s">
        <v>324</v>
      </c>
      <c r="C110" s="28"/>
      <c r="D110" s="31"/>
      <c r="E110" s="13">
        <v>1233</v>
      </c>
      <c r="F110" s="10">
        <f t="shared" si="6"/>
        <v>8.5104914411927107E-2</v>
      </c>
    </row>
    <row r="111" spans="1:6" x14ac:dyDescent="0.25">
      <c r="A111" s="100"/>
      <c r="B111" t="s">
        <v>325</v>
      </c>
      <c r="C111" s="29"/>
      <c r="D111" s="31"/>
      <c r="E111" s="13">
        <v>1217</v>
      </c>
      <c r="F111" s="10">
        <f t="shared" si="6"/>
        <v>8.4000552181115407E-2</v>
      </c>
    </row>
    <row r="112" spans="1:6" x14ac:dyDescent="0.25">
      <c r="A112" s="100"/>
      <c r="B112" s="29" t="s">
        <v>326</v>
      </c>
      <c r="C112" s="29"/>
      <c r="D112" s="31"/>
      <c r="E112" s="13">
        <v>978</v>
      </c>
      <c r="F112" s="10">
        <f t="shared" si="6"/>
        <v>6.7504141358365549E-2</v>
      </c>
    </row>
    <row r="113" spans="1:6" x14ac:dyDescent="0.25">
      <c r="A113" s="100"/>
      <c r="B113" s="29" t="s">
        <v>327</v>
      </c>
      <c r="C113" s="22"/>
      <c r="D113" s="12"/>
      <c r="E113" s="13">
        <v>1022</v>
      </c>
      <c r="F113" s="10">
        <f t="shared" si="6"/>
        <v>7.0541137493097733E-2</v>
      </c>
    </row>
    <row r="114" spans="1:6" ht="15" customHeight="1" x14ac:dyDescent="0.25">
      <c r="A114" s="100"/>
      <c r="B114" s="22" t="s">
        <v>328</v>
      </c>
      <c r="C114" s="22"/>
      <c r="D114" s="12"/>
      <c r="E114" s="13">
        <v>875</v>
      </c>
      <c r="F114" s="10">
        <f t="shared" si="6"/>
        <v>6.0394809497515183E-2</v>
      </c>
    </row>
    <row r="115" spans="1:6" x14ac:dyDescent="0.25">
      <c r="A115" s="100"/>
      <c r="B115" s="22" t="s">
        <v>329</v>
      </c>
      <c r="C115" s="22"/>
      <c r="D115" s="12"/>
      <c r="E115" s="13">
        <v>1125</v>
      </c>
      <c r="F115" s="10">
        <f t="shared" si="6"/>
        <v>7.7650469353948093E-2</v>
      </c>
    </row>
    <row r="116" spans="1:6" x14ac:dyDescent="0.25">
      <c r="A116" s="100"/>
      <c r="B116" s="22" t="s">
        <v>330</v>
      </c>
      <c r="C116" s="22"/>
      <c r="D116" s="12"/>
      <c r="E116" s="13">
        <v>987</v>
      </c>
      <c r="F116" s="10">
        <f t="shared" si="6"/>
        <v>6.8125345113197122E-2</v>
      </c>
    </row>
    <row r="117" spans="1:6" x14ac:dyDescent="0.25">
      <c r="A117" s="100"/>
      <c r="B117" s="32" t="s">
        <v>331</v>
      </c>
      <c r="C117" s="32"/>
      <c r="D117" s="41"/>
      <c r="E117" s="13">
        <v>1013</v>
      </c>
      <c r="F117" s="10">
        <f t="shared" si="6"/>
        <v>6.9919933738266146E-2</v>
      </c>
    </row>
    <row r="118" spans="1:6" x14ac:dyDescent="0.25">
      <c r="A118" s="100"/>
      <c r="B118" s="32" t="s">
        <v>332</v>
      </c>
      <c r="C118" s="32"/>
      <c r="D118" s="41"/>
      <c r="E118" s="13">
        <v>1325</v>
      </c>
      <c r="F118" s="10">
        <f t="shared" si="6"/>
        <v>9.1454997239094421E-2</v>
      </c>
    </row>
    <row r="119" spans="1:6" x14ac:dyDescent="0.25">
      <c r="A119" s="100"/>
      <c r="B119" s="32" t="s">
        <v>333</v>
      </c>
      <c r="C119" s="32"/>
      <c r="D119" s="41"/>
      <c r="E119" s="13">
        <v>898</v>
      </c>
      <c r="F119" s="10">
        <f t="shared" si="6"/>
        <v>6.1982330204307011E-2</v>
      </c>
    </row>
    <row r="120" spans="1:6" ht="30" x14ac:dyDescent="0.25">
      <c r="A120" s="100"/>
      <c r="B120" s="44" t="s">
        <v>334</v>
      </c>
      <c r="C120" s="32"/>
      <c r="D120" s="41"/>
      <c r="E120" s="2">
        <v>790</v>
      </c>
      <c r="F120" s="10">
        <f t="shared" si="6"/>
        <v>5.4527885146327996E-2</v>
      </c>
    </row>
    <row r="121" spans="1:6" x14ac:dyDescent="0.25">
      <c r="A121" s="100"/>
      <c r="B121" s="32" t="s">
        <v>335</v>
      </c>
      <c r="C121" s="32"/>
      <c r="D121" s="41"/>
      <c r="E121" s="13">
        <v>987</v>
      </c>
      <c r="F121" s="10">
        <f t="shared" si="6"/>
        <v>6.8125345113197122E-2</v>
      </c>
    </row>
    <row r="122" spans="1:6" x14ac:dyDescent="0.25">
      <c r="A122" s="100"/>
      <c r="B122" s="23" t="s">
        <v>25</v>
      </c>
      <c r="C122" s="23"/>
      <c r="D122" s="23"/>
      <c r="E122" s="30">
        <f>E108+E109+E110+E111+E112+E113+E114+E115+E116+E117+E121+E118+E119+E120</f>
        <v>14488</v>
      </c>
      <c r="F122" s="10">
        <f t="shared" si="6"/>
        <v>1</v>
      </c>
    </row>
    <row r="123" spans="1:6" ht="15" customHeight="1" x14ac:dyDescent="0.25">
      <c r="A123" s="100" t="s">
        <v>24</v>
      </c>
      <c r="B123" s="104" t="s">
        <v>14</v>
      </c>
      <c r="C123" s="118"/>
      <c r="D123" s="118"/>
      <c r="E123" s="105"/>
    </row>
    <row r="124" spans="1:6" ht="15" customHeight="1" x14ac:dyDescent="0.25">
      <c r="A124" s="100"/>
      <c r="B124" s="103" t="s">
        <v>28</v>
      </c>
      <c r="C124" s="104" t="s">
        <v>145</v>
      </c>
      <c r="D124" s="105"/>
      <c r="E124" s="103" t="s">
        <v>29</v>
      </c>
    </row>
    <row r="125" spans="1:6" ht="30" x14ac:dyDescent="0.25">
      <c r="A125" s="100"/>
      <c r="B125" s="98"/>
      <c r="C125" s="8" t="s">
        <v>146</v>
      </c>
      <c r="D125" s="35" t="s">
        <v>147</v>
      </c>
      <c r="E125" s="98"/>
    </row>
    <row r="126" spans="1:6" x14ac:dyDescent="0.25">
      <c r="A126" s="100"/>
      <c r="B126" s="28" t="s">
        <v>336</v>
      </c>
      <c r="C126" s="28"/>
      <c r="D126" s="31"/>
      <c r="E126" s="13">
        <v>1100</v>
      </c>
      <c r="F126" s="10">
        <f>E126/$E$139</f>
        <v>7.6463228138467954E-2</v>
      </c>
    </row>
    <row r="127" spans="1:6" x14ac:dyDescent="0.25">
      <c r="A127" s="100"/>
      <c r="B127" s="29" t="s">
        <v>208</v>
      </c>
      <c r="C127" s="29"/>
      <c r="D127" s="31"/>
      <c r="E127" s="13">
        <v>1912</v>
      </c>
      <c r="F127" s="10">
        <f t="shared" ref="F127:F139" si="7">E127/$E$139</f>
        <v>0.1329069929097734</v>
      </c>
    </row>
    <row r="128" spans="1:6" x14ac:dyDescent="0.25">
      <c r="A128" s="100"/>
      <c r="B128" s="29" t="s">
        <v>102</v>
      </c>
      <c r="C128" s="29"/>
      <c r="D128" s="31"/>
      <c r="E128" s="13">
        <v>1200</v>
      </c>
      <c r="F128" s="10">
        <f t="shared" si="7"/>
        <v>8.34144306965105E-2</v>
      </c>
    </row>
    <row r="129" spans="1:6" x14ac:dyDescent="0.25">
      <c r="A129" s="100"/>
      <c r="B129" s="22" t="s">
        <v>337</v>
      </c>
      <c r="C129" s="22"/>
      <c r="D129" s="12"/>
      <c r="E129" s="13">
        <v>1175</v>
      </c>
      <c r="F129" s="10">
        <f t="shared" si="7"/>
        <v>8.1676630056999863E-2</v>
      </c>
    </row>
    <row r="130" spans="1:6" ht="15" customHeight="1" x14ac:dyDescent="0.25">
      <c r="A130" s="100"/>
      <c r="B130" s="22" t="s">
        <v>184</v>
      </c>
      <c r="C130" s="22"/>
      <c r="D130" s="12"/>
      <c r="E130" s="13">
        <v>998</v>
      </c>
      <c r="F130" s="10">
        <f t="shared" si="7"/>
        <v>6.9373001529264566E-2</v>
      </c>
    </row>
    <row r="131" spans="1:6" x14ac:dyDescent="0.25">
      <c r="A131" s="100"/>
      <c r="B131" s="22" t="s">
        <v>338</v>
      </c>
      <c r="C131" s="22"/>
      <c r="D131" s="12"/>
      <c r="E131" s="13">
        <v>1254</v>
      </c>
      <c r="F131" s="10">
        <f t="shared" si="7"/>
        <v>8.7168080077853469E-2</v>
      </c>
    </row>
    <row r="132" spans="1:6" x14ac:dyDescent="0.25">
      <c r="A132" s="100"/>
      <c r="B132" s="22" t="s">
        <v>339</v>
      </c>
      <c r="C132" s="22"/>
      <c r="D132" s="12"/>
      <c r="E132" s="13">
        <v>954</v>
      </c>
      <c r="F132" s="10">
        <f t="shared" si="7"/>
        <v>6.6314472403725844E-2</v>
      </c>
    </row>
    <row r="133" spans="1:6" x14ac:dyDescent="0.25">
      <c r="A133" s="100"/>
      <c r="B133" s="22" t="s">
        <v>340</v>
      </c>
      <c r="C133" s="22"/>
      <c r="D133" s="12"/>
      <c r="E133" s="13">
        <v>893</v>
      </c>
      <c r="F133" s="10">
        <f t="shared" si="7"/>
        <v>6.2074238843319897E-2</v>
      </c>
    </row>
    <row r="134" spans="1:6" x14ac:dyDescent="0.25">
      <c r="A134" s="100"/>
      <c r="B134" s="22" t="s">
        <v>341</v>
      </c>
      <c r="C134" s="22"/>
      <c r="D134" s="12"/>
      <c r="E134" s="13">
        <v>1058</v>
      </c>
      <c r="F134" s="10">
        <f t="shared" si="7"/>
        <v>7.3543723064090086E-2</v>
      </c>
    </row>
    <row r="135" spans="1:6" x14ac:dyDescent="0.25">
      <c r="A135" s="100"/>
      <c r="B135" s="22" t="s">
        <v>342</v>
      </c>
      <c r="C135" s="22"/>
      <c r="D135" s="12"/>
      <c r="E135" s="13">
        <v>842</v>
      </c>
      <c r="F135" s="10">
        <f t="shared" si="7"/>
        <v>5.8529125538718196E-2</v>
      </c>
    </row>
    <row r="136" spans="1:6" x14ac:dyDescent="0.25">
      <c r="A136" s="100"/>
      <c r="B136" s="22" t="s">
        <v>98</v>
      </c>
      <c r="C136" s="22"/>
      <c r="D136" s="12"/>
      <c r="E136" s="13">
        <v>1245</v>
      </c>
      <c r="F136" s="10">
        <f t="shared" si="7"/>
        <v>8.6542471847629643E-2</v>
      </c>
    </row>
    <row r="137" spans="1:6" x14ac:dyDescent="0.25">
      <c r="A137" s="100"/>
      <c r="B137" s="22" t="s">
        <v>343</v>
      </c>
      <c r="C137" s="22"/>
      <c r="D137" s="12"/>
      <c r="E137" s="13">
        <v>858</v>
      </c>
      <c r="F137" s="10">
        <f t="shared" si="7"/>
        <v>5.9641317948005007E-2</v>
      </c>
    </row>
    <row r="138" spans="1:6" x14ac:dyDescent="0.25">
      <c r="A138" s="100"/>
      <c r="B138" s="32" t="s">
        <v>344</v>
      </c>
      <c r="C138" s="32"/>
      <c r="D138" s="41"/>
      <c r="E138" s="13">
        <v>897</v>
      </c>
      <c r="F138" s="10">
        <f t="shared" si="7"/>
        <v>6.2352286945641593E-2</v>
      </c>
    </row>
    <row r="139" spans="1:6" x14ac:dyDescent="0.25">
      <c r="A139" s="101"/>
      <c r="B139" s="23" t="s">
        <v>25</v>
      </c>
      <c r="C139" s="23"/>
      <c r="D139" s="23"/>
      <c r="E139" s="30">
        <f>E126+E127+E128+E129+E130+E131+E132+E138+E133+E134+E135+E136+E137</f>
        <v>14386</v>
      </c>
      <c r="F139" s="10">
        <f t="shared" si="7"/>
        <v>1</v>
      </c>
    </row>
    <row r="140" spans="1:6" x14ac:dyDescent="0.25">
      <c r="A140" s="99" t="s">
        <v>24</v>
      </c>
      <c r="B140" s="104" t="s">
        <v>103</v>
      </c>
      <c r="C140" s="118"/>
      <c r="D140" s="118"/>
      <c r="E140" s="105"/>
    </row>
    <row r="141" spans="1:6" ht="15" customHeight="1" x14ac:dyDescent="0.25">
      <c r="A141" s="100"/>
      <c r="B141" s="103" t="s">
        <v>28</v>
      </c>
      <c r="C141" s="104" t="s">
        <v>145</v>
      </c>
      <c r="D141" s="105"/>
      <c r="E141" s="103" t="s">
        <v>29</v>
      </c>
    </row>
    <row r="142" spans="1:6" ht="30" x14ac:dyDescent="0.25">
      <c r="A142" s="100"/>
      <c r="B142" s="98"/>
      <c r="C142" s="8" t="s">
        <v>146</v>
      </c>
      <c r="D142" s="35" t="s">
        <v>147</v>
      </c>
      <c r="E142" s="98"/>
    </row>
    <row r="143" spans="1:6" ht="15" customHeight="1" x14ac:dyDescent="0.25">
      <c r="A143" s="100"/>
      <c r="B143" s="32" t="s">
        <v>345</v>
      </c>
      <c r="C143" s="32"/>
      <c r="D143" s="41"/>
      <c r="E143" s="13">
        <v>985</v>
      </c>
      <c r="F143" s="10">
        <f>E143/$E$153</f>
        <v>0.10434322033898305</v>
      </c>
    </row>
    <row r="144" spans="1:6" ht="18.75" customHeight="1" x14ac:dyDescent="0.25">
      <c r="A144" s="100"/>
      <c r="B144" t="s">
        <v>346</v>
      </c>
      <c r="C144" s="32"/>
      <c r="D144" s="41"/>
      <c r="E144" s="13">
        <v>1025</v>
      </c>
      <c r="F144" s="10">
        <f t="shared" ref="F144:F153" si="8">E144/$E$153</f>
        <v>0.10858050847457627</v>
      </c>
    </row>
    <row r="145" spans="1:6" x14ac:dyDescent="0.25">
      <c r="A145" s="100"/>
      <c r="B145" s="32" t="s">
        <v>347</v>
      </c>
      <c r="C145" s="32"/>
      <c r="D145" s="41"/>
      <c r="E145" s="13">
        <v>1950</v>
      </c>
      <c r="F145" s="10">
        <f t="shared" si="8"/>
        <v>0.2065677966101695</v>
      </c>
    </row>
    <row r="146" spans="1:6" x14ac:dyDescent="0.25">
      <c r="A146" s="100"/>
      <c r="B146" s="32" t="s">
        <v>348</v>
      </c>
      <c r="C146" s="32"/>
      <c r="D146" s="41"/>
      <c r="E146" s="13">
        <v>835</v>
      </c>
      <c r="F146" s="10">
        <f t="shared" si="8"/>
        <v>8.8453389830508475E-2</v>
      </c>
    </row>
    <row r="147" spans="1:6" ht="15" customHeight="1" x14ac:dyDescent="0.25">
      <c r="A147" s="100"/>
      <c r="B147" s="28" t="s">
        <v>349</v>
      </c>
      <c r="C147" s="28"/>
      <c r="D147" s="31"/>
      <c r="E147" s="13">
        <v>952</v>
      </c>
      <c r="F147" s="10">
        <f t="shared" si="8"/>
        <v>0.10084745762711865</v>
      </c>
    </row>
    <row r="148" spans="1:6" x14ac:dyDescent="0.25">
      <c r="A148" s="100"/>
      <c r="B148" s="28" t="s">
        <v>350</v>
      </c>
      <c r="C148" s="28"/>
      <c r="D148" s="31"/>
      <c r="E148" s="13">
        <v>856</v>
      </c>
      <c r="F148" s="10">
        <f t="shared" si="8"/>
        <v>9.0677966101694915E-2</v>
      </c>
    </row>
    <row r="149" spans="1:6" ht="15" customHeight="1" x14ac:dyDescent="0.25">
      <c r="A149" s="100"/>
      <c r="B149" s="28" t="s">
        <v>351</v>
      </c>
      <c r="C149" s="28"/>
      <c r="D149" s="31"/>
      <c r="E149" s="13">
        <v>725</v>
      </c>
      <c r="F149" s="10">
        <f t="shared" si="8"/>
        <v>7.6800847457627122E-2</v>
      </c>
    </row>
    <row r="150" spans="1:6" x14ac:dyDescent="0.25">
      <c r="A150" s="100"/>
      <c r="B150" s="28" t="s">
        <v>352</v>
      </c>
      <c r="C150" s="28"/>
      <c r="D150" s="31"/>
      <c r="E150" s="13">
        <v>975</v>
      </c>
      <c r="F150" s="10">
        <f t="shared" si="8"/>
        <v>0.10328389830508475</v>
      </c>
    </row>
    <row r="151" spans="1:6" x14ac:dyDescent="0.25">
      <c r="A151" s="100"/>
      <c r="B151" s="29" t="s">
        <v>353</v>
      </c>
      <c r="C151" s="29"/>
      <c r="D151" s="31"/>
      <c r="E151" s="13">
        <v>548</v>
      </c>
      <c r="F151" s="10">
        <f t="shared" si="8"/>
        <v>5.8050847457627119E-2</v>
      </c>
    </row>
    <row r="152" spans="1:6" x14ac:dyDescent="0.25">
      <c r="A152" s="100"/>
      <c r="B152" s="29" t="s">
        <v>354</v>
      </c>
      <c r="C152" s="29"/>
      <c r="D152" s="31"/>
      <c r="E152" s="13">
        <v>589</v>
      </c>
      <c r="F152" s="10">
        <f t="shared" si="8"/>
        <v>6.2394067796610171E-2</v>
      </c>
    </row>
    <row r="153" spans="1:6" x14ac:dyDescent="0.25">
      <c r="A153" s="101"/>
      <c r="B153" s="23" t="s">
        <v>25</v>
      </c>
      <c r="C153" s="23"/>
      <c r="D153" s="23"/>
      <c r="E153" s="24">
        <f>SUM(E143:E152)</f>
        <v>9440</v>
      </c>
      <c r="F153" s="10">
        <f t="shared" si="8"/>
        <v>1</v>
      </c>
    </row>
    <row r="154" spans="1:6" ht="15" customHeight="1" x14ac:dyDescent="0.25">
      <c r="A154" s="99" t="s">
        <v>24</v>
      </c>
      <c r="B154" s="104" t="s">
        <v>16</v>
      </c>
      <c r="C154" s="118"/>
      <c r="D154" s="118"/>
      <c r="E154" s="105"/>
    </row>
    <row r="155" spans="1:6" ht="15" customHeight="1" x14ac:dyDescent="0.25">
      <c r="A155" s="100"/>
      <c r="B155" s="103" t="s">
        <v>28</v>
      </c>
      <c r="C155" s="104" t="s">
        <v>145</v>
      </c>
      <c r="D155" s="105"/>
      <c r="E155" s="103" t="s">
        <v>29</v>
      </c>
    </row>
    <row r="156" spans="1:6" ht="30" x14ac:dyDescent="0.25">
      <c r="A156" s="100"/>
      <c r="B156" s="98"/>
      <c r="C156" s="8" t="s">
        <v>146</v>
      </c>
      <c r="D156" s="35" t="s">
        <v>147</v>
      </c>
      <c r="E156" s="98"/>
    </row>
    <row r="157" spans="1:6" x14ac:dyDescent="0.25">
      <c r="A157" s="100"/>
      <c r="B157" s="32" t="s">
        <v>355</v>
      </c>
      <c r="C157" s="32"/>
      <c r="D157" s="41"/>
      <c r="E157" s="13">
        <v>1325</v>
      </c>
      <c r="F157" s="10">
        <f>E157/$E$167</f>
        <v>0.11388053287494629</v>
      </c>
    </row>
    <row r="158" spans="1:6" x14ac:dyDescent="0.25">
      <c r="A158" s="100"/>
      <c r="B158" s="32" t="s">
        <v>356</v>
      </c>
      <c r="C158" s="32"/>
      <c r="D158" s="41"/>
      <c r="E158" s="13">
        <v>1248</v>
      </c>
      <c r="F158" s="10">
        <f t="shared" ref="F158:F167" si="9">E158/$E$167</f>
        <v>0.10726256983240223</v>
      </c>
    </row>
    <row r="159" spans="1:6" x14ac:dyDescent="0.25">
      <c r="A159" s="100"/>
      <c r="B159" s="32" t="s">
        <v>357</v>
      </c>
      <c r="C159" s="32"/>
      <c r="D159" s="41"/>
      <c r="E159" s="13">
        <v>1366</v>
      </c>
      <c r="F159" s="10">
        <f t="shared" si="9"/>
        <v>0.11740438332617104</v>
      </c>
    </row>
    <row r="160" spans="1:6" x14ac:dyDescent="0.25">
      <c r="A160" s="100"/>
      <c r="B160" s="32" t="s">
        <v>358</v>
      </c>
      <c r="C160" s="32"/>
      <c r="D160" s="41"/>
      <c r="E160" s="13">
        <v>1696</v>
      </c>
      <c r="F160" s="10">
        <f t="shared" si="9"/>
        <v>0.14576708207993125</v>
      </c>
    </row>
    <row r="161" spans="1:6" x14ac:dyDescent="0.25">
      <c r="A161" s="100"/>
      <c r="B161" s="28" t="s">
        <v>359</v>
      </c>
      <c r="C161" s="28"/>
      <c r="D161" s="31"/>
      <c r="E161" s="13">
        <v>1452</v>
      </c>
      <c r="F161" s="10">
        <f t="shared" si="9"/>
        <v>0.12479587451654491</v>
      </c>
    </row>
    <row r="162" spans="1:6" ht="15" customHeight="1" x14ac:dyDescent="0.25">
      <c r="A162" s="100"/>
      <c r="B162" s="28" t="s">
        <v>360</v>
      </c>
      <c r="C162" s="28"/>
      <c r="D162" s="31"/>
      <c r="E162" s="13">
        <v>1548</v>
      </c>
      <c r="F162" s="10">
        <f t="shared" si="9"/>
        <v>0.13304684142672971</v>
      </c>
    </row>
    <row r="163" spans="1:6" x14ac:dyDescent="0.25">
      <c r="A163" s="100"/>
      <c r="B163" s="28" t="s">
        <v>361</v>
      </c>
      <c r="C163" s="28"/>
      <c r="D163" s="31"/>
      <c r="E163" s="13">
        <v>598</v>
      </c>
      <c r="F163" s="10">
        <f t="shared" si="9"/>
        <v>5.1396648044692739E-2</v>
      </c>
    </row>
    <row r="164" spans="1:6" x14ac:dyDescent="0.25">
      <c r="A164" s="100"/>
      <c r="B164" s="28" t="s">
        <v>362</v>
      </c>
      <c r="C164" s="28"/>
      <c r="D164" s="31"/>
      <c r="E164" s="13">
        <v>965</v>
      </c>
      <c r="F164" s="10">
        <f t="shared" si="9"/>
        <v>8.2939406961753337E-2</v>
      </c>
    </row>
    <row r="165" spans="1:6" x14ac:dyDescent="0.25">
      <c r="A165" s="100"/>
      <c r="B165" s="29" t="s">
        <v>363</v>
      </c>
      <c r="C165" s="29"/>
      <c r="D165" s="31"/>
      <c r="E165" s="13">
        <v>839</v>
      </c>
      <c r="F165" s="10">
        <f t="shared" si="9"/>
        <v>7.2110012892135797E-2</v>
      </c>
    </row>
    <row r="166" spans="1:6" x14ac:dyDescent="0.25">
      <c r="A166" s="100"/>
      <c r="B166" s="29" t="s">
        <v>364</v>
      </c>
      <c r="C166" s="29"/>
      <c r="D166" s="31"/>
      <c r="E166" s="13">
        <v>598</v>
      </c>
      <c r="F166" s="10">
        <f t="shared" si="9"/>
        <v>5.1396648044692739E-2</v>
      </c>
    </row>
    <row r="167" spans="1:6" x14ac:dyDescent="0.25">
      <c r="A167" s="101"/>
      <c r="B167" s="23" t="s">
        <v>25</v>
      </c>
      <c r="C167" s="23"/>
      <c r="D167" s="23"/>
      <c r="E167" s="24">
        <f>SUM(E157:E166)</f>
        <v>11635</v>
      </c>
      <c r="F167" s="10">
        <f t="shared" si="9"/>
        <v>1</v>
      </c>
    </row>
    <row r="168" spans="1:6" ht="15" customHeight="1" x14ac:dyDescent="0.25">
      <c r="A168" s="99" t="s">
        <v>24</v>
      </c>
      <c r="B168" s="104" t="s">
        <v>17</v>
      </c>
      <c r="C168" s="118"/>
      <c r="D168" s="118"/>
      <c r="E168" s="105"/>
    </row>
    <row r="169" spans="1:6" ht="15" customHeight="1" x14ac:dyDescent="0.25">
      <c r="A169" s="100"/>
      <c r="B169" s="103" t="s">
        <v>28</v>
      </c>
      <c r="C169" s="104" t="s">
        <v>145</v>
      </c>
      <c r="D169" s="105"/>
      <c r="E169" s="103" t="s">
        <v>29</v>
      </c>
    </row>
    <row r="170" spans="1:6" ht="30" x14ac:dyDescent="0.25">
      <c r="A170" s="100"/>
      <c r="B170" s="98"/>
      <c r="C170" s="8" t="s">
        <v>146</v>
      </c>
      <c r="D170" s="35" t="s">
        <v>147</v>
      </c>
      <c r="E170" s="98"/>
    </row>
    <row r="171" spans="1:6" x14ac:dyDescent="0.25">
      <c r="A171" s="100"/>
      <c r="B171" s="32"/>
      <c r="C171" s="32"/>
      <c r="D171" s="41"/>
      <c r="E171" s="13">
        <v>896</v>
      </c>
      <c r="F171" s="10">
        <f>E171/$E$182</f>
        <v>6.1047898071813038E-2</v>
      </c>
    </row>
    <row r="172" spans="1:6" x14ac:dyDescent="0.25">
      <c r="A172" s="100"/>
      <c r="B172" s="32" t="s">
        <v>365</v>
      </c>
      <c r="C172" s="32"/>
      <c r="D172" s="41"/>
      <c r="E172" s="13">
        <v>1758</v>
      </c>
      <c r="F172" s="10">
        <f t="shared" ref="F172:F182" si="10">E172/$E$182</f>
        <v>0.11977924644000817</v>
      </c>
    </row>
    <row r="173" spans="1:6" x14ac:dyDescent="0.25">
      <c r="A173" s="100"/>
      <c r="B173" s="32" t="s">
        <v>182</v>
      </c>
      <c r="C173" s="32"/>
      <c r="D173" s="41"/>
      <c r="E173" s="13">
        <v>1428</v>
      </c>
      <c r="F173" s="10">
        <f t="shared" si="10"/>
        <v>9.7295087551952028E-2</v>
      </c>
    </row>
    <row r="174" spans="1:6" x14ac:dyDescent="0.25">
      <c r="A174" s="100"/>
      <c r="B174" s="32" t="s">
        <v>366</v>
      </c>
      <c r="C174" s="32"/>
      <c r="D174" s="41"/>
      <c r="E174" s="13">
        <v>1595</v>
      </c>
      <c r="F174" s="10">
        <f t="shared" si="10"/>
        <v>0.10867343462560469</v>
      </c>
    </row>
    <row r="175" spans="1:6" x14ac:dyDescent="0.25">
      <c r="A175" s="100"/>
      <c r="B175" s="28" t="s">
        <v>367</v>
      </c>
      <c r="C175" s="28"/>
      <c r="D175" s="31"/>
      <c r="E175" s="13">
        <v>1628</v>
      </c>
      <c r="F175" s="10">
        <f t="shared" si="10"/>
        <v>0.11092185051441031</v>
      </c>
    </row>
    <row r="176" spans="1:6" x14ac:dyDescent="0.25">
      <c r="A176" s="100"/>
      <c r="B176" s="28" t="s">
        <v>368</v>
      </c>
      <c r="C176" s="28"/>
      <c r="D176" s="31"/>
      <c r="E176" s="13">
        <v>1372</v>
      </c>
      <c r="F176" s="10">
        <f t="shared" si="10"/>
        <v>9.3479593922463716E-2</v>
      </c>
    </row>
    <row r="177" spans="1:6" x14ac:dyDescent="0.25">
      <c r="A177" s="100"/>
      <c r="B177" s="28" t="s">
        <v>369</v>
      </c>
      <c r="C177" s="28"/>
      <c r="D177" s="31"/>
      <c r="E177" s="13">
        <v>958</v>
      </c>
      <c r="F177" s="10">
        <f t="shared" si="10"/>
        <v>6.5272194590175109E-2</v>
      </c>
    </row>
    <row r="178" spans="1:6" x14ac:dyDescent="0.25">
      <c r="A178" s="100"/>
      <c r="B178" s="28" t="s">
        <v>370</v>
      </c>
      <c r="C178" s="28"/>
      <c r="D178" s="31"/>
      <c r="E178" s="13">
        <v>1258</v>
      </c>
      <c r="F178" s="10">
        <f t="shared" si="10"/>
        <v>8.5712339033862509E-2</v>
      </c>
    </row>
    <row r="179" spans="1:6" x14ac:dyDescent="0.25">
      <c r="A179" s="100"/>
      <c r="B179" s="29" t="s">
        <v>371</v>
      </c>
      <c r="C179" s="29"/>
      <c r="D179" s="31"/>
      <c r="E179" s="13">
        <v>1478</v>
      </c>
      <c r="F179" s="10">
        <f t="shared" si="10"/>
        <v>0.1007017782925666</v>
      </c>
    </row>
    <row r="180" spans="1:6" x14ac:dyDescent="0.25">
      <c r="A180" s="100"/>
      <c r="B180" s="29" t="s">
        <v>372</v>
      </c>
      <c r="C180" s="29"/>
      <c r="D180" s="31"/>
      <c r="E180" s="13">
        <v>1100</v>
      </c>
      <c r="F180" s="10">
        <f t="shared" si="10"/>
        <v>7.4947196293520479E-2</v>
      </c>
    </row>
    <row r="181" spans="1:6" x14ac:dyDescent="0.25">
      <c r="A181" s="100"/>
      <c r="B181" s="29" t="s">
        <v>373</v>
      </c>
      <c r="C181" s="29"/>
      <c r="D181" s="31"/>
      <c r="E181" s="13">
        <v>1206</v>
      </c>
      <c r="F181" s="10">
        <f t="shared" si="10"/>
        <v>8.2169380663623351E-2</v>
      </c>
    </row>
    <row r="182" spans="1:6" x14ac:dyDescent="0.25">
      <c r="A182" s="101"/>
      <c r="B182" s="23" t="s">
        <v>25</v>
      </c>
      <c r="C182" s="23"/>
      <c r="D182" s="23"/>
      <c r="E182" s="24">
        <f>SUM(E171:E181)</f>
        <v>14677</v>
      </c>
      <c r="F182" s="10">
        <f t="shared" si="10"/>
        <v>1</v>
      </c>
    </row>
    <row r="183" spans="1:6" ht="15" customHeight="1" x14ac:dyDescent="0.25">
      <c r="A183" s="99" t="s">
        <v>24</v>
      </c>
      <c r="B183" s="104" t="s">
        <v>18</v>
      </c>
      <c r="C183" s="118"/>
      <c r="D183" s="118"/>
      <c r="E183" s="105"/>
    </row>
    <row r="184" spans="1:6" ht="15" customHeight="1" x14ac:dyDescent="0.25">
      <c r="A184" s="100"/>
      <c r="B184" s="103" t="s">
        <v>28</v>
      </c>
      <c r="C184" s="104" t="s">
        <v>145</v>
      </c>
      <c r="D184" s="105"/>
      <c r="E184" s="103" t="s">
        <v>29</v>
      </c>
    </row>
    <row r="185" spans="1:6" ht="30" x14ac:dyDescent="0.25">
      <c r="A185" s="100"/>
      <c r="B185" s="98"/>
      <c r="C185" s="8" t="s">
        <v>146</v>
      </c>
      <c r="D185" s="35" t="s">
        <v>147</v>
      </c>
      <c r="E185" s="98"/>
    </row>
    <row r="186" spans="1:6" x14ac:dyDescent="0.25">
      <c r="A186" s="100"/>
      <c r="B186" s="32" t="s">
        <v>374</v>
      </c>
      <c r="C186" s="32"/>
      <c r="D186" s="41"/>
      <c r="E186" s="13">
        <v>1586</v>
      </c>
      <c r="F186" s="10">
        <f>E186/$E$196</f>
        <v>0.16754701035284175</v>
      </c>
    </row>
    <row r="187" spans="1:6" x14ac:dyDescent="0.25">
      <c r="A187" s="100"/>
      <c r="B187" s="32" t="s">
        <v>375</v>
      </c>
      <c r="C187" s="32"/>
      <c r="D187" s="41"/>
      <c r="E187" s="13">
        <v>1000</v>
      </c>
      <c r="F187" s="10">
        <f t="shared" ref="F187:F196" si="11">E187/$E$196</f>
        <v>0.10564124234100992</v>
      </c>
    </row>
    <row r="188" spans="1:6" x14ac:dyDescent="0.25">
      <c r="A188" s="100"/>
      <c r="B188" s="32" t="s">
        <v>376</v>
      </c>
      <c r="C188" s="32"/>
      <c r="D188" s="41"/>
      <c r="E188" s="13">
        <v>1120</v>
      </c>
      <c r="F188" s="10">
        <f t="shared" si="11"/>
        <v>0.11831819142193112</v>
      </c>
    </row>
    <row r="189" spans="1:6" x14ac:dyDescent="0.25">
      <c r="A189" s="100"/>
      <c r="B189" s="32" t="s">
        <v>377</v>
      </c>
      <c r="C189" s="32"/>
      <c r="D189" s="41"/>
      <c r="E189" s="13">
        <v>987</v>
      </c>
      <c r="F189" s="10">
        <f t="shared" si="11"/>
        <v>0.1042679061905768</v>
      </c>
    </row>
    <row r="190" spans="1:6" x14ac:dyDescent="0.25">
      <c r="A190" s="100"/>
      <c r="B190" s="28" t="s">
        <v>130</v>
      </c>
      <c r="C190" s="28"/>
      <c r="D190" s="31"/>
      <c r="E190" s="13">
        <v>875</v>
      </c>
      <c r="F190" s="10">
        <f t="shared" si="11"/>
        <v>9.2436087048383686E-2</v>
      </c>
    </row>
    <row r="191" spans="1:6" x14ac:dyDescent="0.25">
      <c r="A191" s="100"/>
      <c r="B191" s="28" t="s">
        <v>378</v>
      </c>
      <c r="C191" s="28"/>
      <c r="D191" s="31"/>
      <c r="E191" s="13">
        <v>1125</v>
      </c>
      <c r="F191" s="10">
        <f t="shared" si="11"/>
        <v>0.11884639763363618</v>
      </c>
    </row>
    <row r="192" spans="1:6" x14ac:dyDescent="0.25">
      <c r="A192" s="100"/>
      <c r="B192" s="28" t="s">
        <v>379</v>
      </c>
      <c r="C192" s="28"/>
      <c r="D192" s="31"/>
      <c r="E192" s="13">
        <v>821</v>
      </c>
      <c r="F192" s="10">
        <f t="shared" si="11"/>
        <v>8.6731459961969154E-2</v>
      </c>
    </row>
    <row r="193" spans="1:6" x14ac:dyDescent="0.25">
      <c r="A193" s="100"/>
      <c r="B193" s="28" t="s">
        <v>380</v>
      </c>
      <c r="C193" s="28"/>
      <c r="D193" s="31"/>
      <c r="E193" s="13">
        <v>542</v>
      </c>
      <c r="F193" s="10">
        <f t="shared" si="11"/>
        <v>5.7257553348827379E-2</v>
      </c>
    </row>
    <row r="194" spans="1:6" x14ac:dyDescent="0.25">
      <c r="A194" s="100"/>
      <c r="B194" s="29" t="s">
        <v>381</v>
      </c>
      <c r="C194" s="29"/>
      <c r="D194" s="31"/>
      <c r="E194" s="13">
        <v>525</v>
      </c>
      <c r="F194" s="10">
        <f t="shared" si="11"/>
        <v>5.5461652229030212E-2</v>
      </c>
    </row>
    <row r="195" spans="1:6" x14ac:dyDescent="0.25">
      <c r="A195" s="100"/>
      <c r="B195" s="29" t="s">
        <v>382</v>
      </c>
      <c r="C195" s="29"/>
      <c r="D195" s="31"/>
      <c r="E195" s="13">
        <v>885</v>
      </c>
      <c r="F195" s="10">
        <f t="shared" si="11"/>
        <v>9.3492499471793791E-2</v>
      </c>
    </row>
    <row r="196" spans="1:6" x14ac:dyDescent="0.25">
      <c r="A196" s="101"/>
      <c r="B196" s="23" t="s">
        <v>25</v>
      </c>
      <c r="C196" s="23"/>
      <c r="D196" s="23"/>
      <c r="E196" s="24">
        <f>SUM(E186:E195)</f>
        <v>9466</v>
      </c>
      <c r="F196" s="10">
        <f t="shared" si="11"/>
        <v>1</v>
      </c>
    </row>
    <row r="197" spans="1:6" ht="15" customHeight="1" x14ac:dyDescent="0.25">
      <c r="A197" s="99" t="s">
        <v>24</v>
      </c>
      <c r="B197" s="104" t="s">
        <v>19</v>
      </c>
      <c r="C197" s="118"/>
      <c r="D197" s="118"/>
      <c r="E197" s="105"/>
    </row>
    <row r="198" spans="1:6" ht="15" customHeight="1" x14ac:dyDescent="0.25">
      <c r="A198" s="100"/>
      <c r="B198" s="103" t="s">
        <v>28</v>
      </c>
      <c r="C198" s="104" t="s">
        <v>145</v>
      </c>
      <c r="D198" s="105"/>
      <c r="E198" s="103" t="s">
        <v>29</v>
      </c>
    </row>
    <row r="199" spans="1:6" ht="30" x14ac:dyDescent="0.25">
      <c r="A199" s="100"/>
      <c r="B199" s="98"/>
      <c r="C199" s="8" t="s">
        <v>146</v>
      </c>
      <c r="D199" s="35" t="s">
        <v>147</v>
      </c>
      <c r="E199" s="98"/>
    </row>
    <row r="200" spans="1:6" x14ac:dyDescent="0.25">
      <c r="A200" s="100"/>
      <c r="B200" s="32" t="s">
        <v>383</v>
      </c>
      <c r="C200" s="32"/>
      <c r="D200" s="41"/>
      <c r="E200" s="13">
        <v>1387</v>
      </c>
      <c r="F200" s="10">
        <f>E200/$E$210</f>
        <v>9.5424836601307184E-2</v>
      </c>
    </row>
    <row r="201" spans="1:6" x14ac:dyDescent="0.25">
      <c r="A201" s="100"/>
      <c r="B201" s="32" t="s">
        <v>384</v>
      </c>
      <c r="C201" s="32"/>
      <c r="D201" s="41"/>
      <c r="E201" s="13">
        <v>1586</v>
      </c>
      <c r="F201" s="10">
        <f t="shared" ref="F201:F210" si="12">E201/$E$210</f>
        <v>0.10911592707258341</v>
      </c>
    </row>
    <row r="202" spans="1:6" x14ac:dyDescent="0.25">
      <c r="A202" s="100"/>
      <c r="B202" s="32" t="s">
        <v>138</v>
      </c>
      <c r="C202" s="32"/>
      <c r="D202" s="41"/>
      <c r="E202" s="13">
        <v>1534</v>
      </c>
      <c r="F202" s="10">
        <f t="shared" si="12"/>
        <v>0.10553835569315445</v>
      </c>
    </row>
    <row r="203" spans="1:6" x14ac:dyDescent="0.25">
      <c r="A203" s="100"/>
      <c r="B203" s="32" t="s">
        <v>141</v>
      </c>
      <c r="C203" s="32"/>
      <c r="D203" s="41"/>
      <c r="E203" s="13">
        <v>1358</v>
      </c>
      <c r="F203" s="10">
        <f t="shared" si="12"/>
        <v>9.3429652562779492E-2</v>
      </c>
    </row>
    <row r="204" spans="1:6" x14ac:dyDescent="0.25">
      <c r="A204" s="100"/>
      <c r="B204" s="28" t="s">
        <v>385</v>
      </c>
      <c r="C204" s="28"/>
      <c r="D204" s="31"/>
      <c r="E204" s="13">
        <v>1670</v>
      </c>
      <c r="F204" s="10">
        <f t="shared" si="12"/>
        <v>0.11489508083935329</v>
      </c>
    </row>
    <row r="205" spans="1:6" x14ac:dyDescent="0.25">
      <c r="A205" s="100"/>
      <c r="B205" s="28" t="s">
        <v>386</v>
      </c>
      <c r="C205" s="28"/>
      <c r="D205" s="31"/>
      <c r="E205" s="13">
        <v>1486</v>
      </c>
      <c r="F205" s="10">
        <f t="shared" si="12"/>
        <v>0.1022359821121431</v>
      </c>
    </row>
    <row r="206" spans="1:6" x14ac:dyDescent="0.25">
      <c r="A206" s="100"/>
      <c r="B206" s="28" t="s">
        <v>387</v>
      </c>
      <c r="C206" s="28"/>
      <c r="D206" s="31"/>
      <c r="E206" s="13">
        <v>1258</v>
      </c>
      <c r="F206" s="10">
        <f t="shared" si="12"/>
        <v>8.6549707602339182E-2</v>
      </c>
    </row>
    <row r="207" spans="1:6" x14ac:dyDescent="0.25">
      <c r="A207" s="100"/>
      <c r="B207" s="28" t="s">
        <v>388</v>
      </c>
      <c r="C207" s="28"/>
      <c r="D207" s="31"/>
      <c r="E207" s="13">
        <v>1256</v>
      </c>
      <c r="F207" s="10">
        <f t="shared" si="12"/>
        <v>8.6412108703130375E-2</v>
      </c>
    </row>
    <row r="208" spans="1:6" x14ac:dyDescent="0.25">
      <c r="A208" s="100"/>
      <c r="B208" s="29" t="s">
        <v>389</v>
      </c>
      <c r="C208" s="29"/>
      <c r="D208" s="31"/>
      <c r="E208" s="13">
        <v>1856</v>
      </c>
      <c r="F208" s="10">
        <f t="shared" si="12"/>
        <v>0.12769177846577229</v>
      </c>
    </row>
    <row r="209" spans="1:6" x14ac:dyDescent="0.25">
      <c r="A209" s="100"/>
      <c r="B209" s="29" t="s">
        <v>390</v>
      </c>
      <c r="C209" s="29"/>
      <c r="D209" s="31"/>
      <c r="E209" s="13">
        <v>1144</v>
      </c>
      <c r="F209" s="10">
        <f t="shared" si="12"/>
        <v>7.8706570347437221E-2</v>
      </c>
    </row>
    <row r="210" spans="1:6" x14ac:dyDescent="0.25">
      <c r="A210" s="101"/>
      <c r="B210" s="23" t="s">
        <v>25</v>
      </c>
      <c r="C210" s="23"/>
      <c r="D210" s="23"/>
      <c r="E210" s="24">
        <f>SUM(E199:E209)</f>
        <v>14535</v>
      </c>
      <c r="F210" s="10">
        <f t="shared" si="12"/>
        <v>1</v>
      </c>
    </row>
    <row r="211" spans="1:6" x14ac:dyDescent="0.25">
      <c r="A211" s="93" t="s">
        <v>144</v>
      </c>
      <c r="B211" s="94"/>
      <c r="C211" s="42"/>
      <c r="D211" s="42"/>
      <c r="E211" s="97">
        <f>E210+E196+E182+E167+E153+E139+E122+E104+E87+E70+E53+E36+E21</f>
        <v>183888</v>
      </c>
    </row>
    <row r="212" spans="1:6" x14ac:dyDescent="0.25">
      <c r="A212" s="95"/>
      <c r="B212" s="96"/>
      <c r="C212" s="43"/>
      <c r="D212" s="43"/>
      <c r="E212" s="98"/>
    </row>
  </sheetData>
  <mergeCells count="71">
    <mergeCell ref="A1:E1"/>
    <mergeCell ref="A2:E2"/>
    <mergeCell ref="A3:E3"/>
    <mergeCell ref="A4:A5"/>
    <mergeCell ref="B4:E4"/>
    <mergeCell ref="B5:B6"/>
    <mergeCell ref="C5:D5"/>
    <mergeCell ref="E5:E6"/>
    <mergeCell ref="A7:A21"/>
    <mergeCell ref="A22:A36"/>
    <mergeCell ref="B22:E22"/>
    <mergeCell ref="B23:B24"/>
    <mergeCell ref="C23:D23"/>
    <mergeCell ref="E23:E24"/>
    <mergeCell ref="A54:A70"/>
    <mergeCell ref="B54:E54"/>
    <mergeCell ref="B55:B56"/>
    <mergeCell ref="C55:D55"/>
    <mergeCell ref="E55:E56"/>
    <mergeCell ref="A37:A53"/>
    <mergeCell ref="B37:E37"/>
    <mergeCell ref="B38:B39"/>
    <mergeCell ref="C38:D38"/>
    <mergeCell ref="E38:E39"/>
    <mergeCell ref="A88:A104"/>
    <mergeCell ref="B88:E88"/>
    <mergeCell ref="B89:B90"/>
    <mergeCell ref="C89:D89"/>
    <mergeCell ref="E89:E90"/>
    <mergeCell ref="A71:A87"/>
    <mergeCell ref="B71:E71"/>
    <mergeCell ref="B72:B73"/>
    <mergeCell ref="C72:D72"/>
    <mergeCell ref="E72:E73"/>
    <mergeCell ref="E198:E199"/>
    <mergeCell ref="A105:A122"/>
    <mergeCell ref="B105:E105"/>
    <mergeCell ref="B106:B107"/>
    <mergeCell ref="C106:D106"/>
    <mergeCell ref="E106:E107"/>
    <mergeCell ref="A123:A139"/>
    <mergeCell ref="B123:E123"/>
    <mergeCell ref="B124:B125"/>
    <mergeCell ref="C124:D124"/>
    <mergeCell ref="E124:E125"/>
    <mergeCell ref="A154:A167"/>
    <mergeCell ref="B154:E154"/>
    <mergeCell ref="B155:B156"/>
    <mergeCell ref="C155:D155"/>
    <mergeCell ref="E155:E156"/>
    <mergeCell ref="A140:A153"/>
    <mergeCell ref="B140:E140"/>
    <mergeCell ref="B141:B142"/>
    <mergeCell ref="C141:D141"/>
    <mergeCell ref="E141:E142"/>
    <mergeCell ref="A211:B212"/>
    <mergeCell ref="E211:E212"/>
    <mergeCell ref="A168:A182"/>
    <mergeCell ref="B168:E168"/>
    <mergeCell ref="B169:B170"/>
    <mergeCell ref="C169:D169"/>
    <mergeCell ref="E169:E170"/>
    <mergeCell ref="A183:A196"/>
    <mergeCell ref="B183:E183"/>
    <mergeCell ref="B184:B185"/>
    <mergeCell ref="C184:D184"/>
    <mergeCell ref="E184:E185"/>
    <mergeCell ref="A197:A210"/>
    <mergeCell ref="B197:E197"/>
    <mergeCell ref="B198:B199"/>
    <mergeCell ref="C198:D19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5"/>
  <sheetViews>
    <sheetView topLeftCell="A7" workbookViewId="0">
      <selection activeCell="H12" sqref="H12"/>
    </sheetView>
  </sheetViews>
  <sheetFormatPr baseColWidth="10" defaultRowHeight="15" x14ac:dyDescent="0.25"/>
  <cols>
    <col min="1" max="1" width="29" bestFit="1" customWidth="1"/>
    <col min="2" max="2" width="19" customWidth="1"/>
    <col min="3" max="3" width="19.5703125" customWidth="1"/>
    <col min="4" max="4" width="16.42578125" customWidth="1"/>
    <col min="5" max="5" width="17.5703125" customWidth="1"/>
  </cols>
  <sheetData>
    <row r="1" spans="1:6" x14ac:dyDescent="0.25">
      <c r="A1" s="108" t="s">
        <v>0</v>
      </c>
      <c r="B1" s="109"/>
      <c r="C1" s="109"/>
      <c r="D1" s="109"/>
      <c r="E1" s="110"/>
    </row>
    <row r="2" spans="1:6" x14ac:dyDescent="0.25">
      <c r="A2" s="111" t="s">
        <v>1</v>
      </c>
      <c r="B2" s="112"/>
      <c r="C2" s="112"/>
      <c r="D2" s="112"/>
      <c r="E2" s="113"/>
    </row>
    <row r="3" spans="1:6" x14ac:dyDescent="0.25">
      <c r="A3" s="114" t="s">
        <v>412</v>
      </c>
      <c r="B3" s="115"/>
      <c r="C3" s="115"/>
      <c r="D3" s="115"/>
      <c r="E3" s="116"/>
    </row>
    <row r="4" spans="1:6" x14ac:dyDescent="0.25">
      <c r="A4" s="121" t="s">
        <v>2</v>
      </c>
      <c r="B4" s="121" t="s">
        <v>3</v>
      </c>
      <c r="C4" s="121" t="s">
        <v>4</v>
      </c>
      <c r="D4" s="121" t="s">
        <v>5</v>
      </c>
      <c r="E4" s="121" t="s">
        <v>6</v>
      </c>
    </row>
    <row r="5" spans="1:6" x14ac:dyDescent="0.25">
      <c r="A5" s="122"/>
      <c r="B5" s="122"/>
      <c r="C5" s="122"/>
      <c r="D5" s="122"/>
      <c r="E5" s="122"/>
    </row>
    <row r="6" spans="1:6" x14ac:dyDescent="0.25">
      <c r="A6" s="47" t="s">
        <v>7</v>
      </c>
      <c r="B6" s="50">
        <v>31.328936170212771</v>
      </c>
      <c r="C6" s="51">
        <v>59838.84</v>
      </c>
      <c r="D6" s="51">
        <v>60067.33962084294</v>
      </c>
      <c r="E6" s="1">
        <f>D6/C6</f>
        <v>1.0038185837299478</v>
      </c>
      <c r="F6" t="s">
        <v>20</v>
      </c>
    </row>
    <row r="7" spans="1:6" x14ac:dyDescent="0.25">
      <c r="A7" s="48" t="s">
        <v>8</v>
      </c>
      <c r="B7" s="50">
        <v>21.835319148936172</v>
      </c>
      <c r="C7" s="51">
        <v>39892.559999999998</v>
      </c>
      <c r="D7" s="51">
        <v>38109.941656846851</v>
      </c>
      <c r="E7" s="1">
        <f t="shared" ref="E7:E19" si="0">D7/C7</f>
        <v>0.95531451621171604</v>
      </c>
    </row>
    <row r="8" spans="1:6" x14ac:dyDescent="0.25">
      <c r="A8" s="49" t="s">
        <v>9</v>
      </c>
      <c r="B8" s="50">
        <v>30.37957446808511</v>
      </c>
      <c r="C8" s="51">
        <v>39892.559999999998</v>
      </c>
      <c r="D8" s="51">
        <v>39791.549608760637</v>
      </c>
      <c r="E8" s="1">
        <f t="shared" si="0"/>
        <v>0.99746793910344789</v>
      </c>
    </row>
    <row r="9" spans="1:6" x14ac:dyDescent="0.25">
      <c r="A9" s="48" t="s">
        <v>10</v>
      </c>
      <c r="B9" s="50">
        <v>29.430212765957446</v>
      </c>
      <c r="C9" s="51">
        <v>39892.559999999998</v>
      </c>
      <c r="D9" s="51">
        <v>40858.41113337905</v>
      </c>
      <c r="E9" s="1">
        <f t="shared" si="0"/>
        <v>1.0242113099129024</v>
      </c>
    </row>
    <row r="10" spans="1:6" x14ac:dyDescent="0.25">
      <c r="A10" s="3" t="s">
        <v>11</v>
      </c>
      <c r="B10" s="50">
        <v>28.480851063829792</v>
      </c>
      <c r="C10" s="51">
        <v>39892.559999999998</v>
      </c>
      <c r="D10" s="51">
        <v>39920.570463872013</v>
      </c>
      <c r="E10" s="1">
        <f t="shared" si="0"/>
        <v>1.0007021475651603</v>
      </c>
    </row>
    <row r="11" spans="1:6" x14ac:dyDescent="0.25">
      <c r="A11" s="49" t="s">
        <v>12</v>
      </c>
      <c r="B11" s="50">
        <v>29.430212765957446</v>
      </c>
      <c r="C11" s="51">
        <v>39892.559999999998</v>
      </c>
      <c r="D11" s="51">
        <v>39627.834069921832</v>
      </c>
      <c r="E11" s="1">
        <f t="shared" si="0"/>
        <v>0.99336402752598063</v>
      </c>
    </row>
    <row r="12" spans="1:6" x14ac:dyDescent="0.25">
      <c r="A12" s="49" t="s">
        <v>13</v>
      </c>
      <c r="B12" s="50">
        <v>33.227659574468085</v>
      </c>
      <c r="C12" s="51">
        <v>39892.559999999998</v>
      </c>
      <c r="D12" s="51">
        <v>39630.002487654798</v>
      </c>
      <c r="E12" s="1">
        <f t="shared" si="0"/>
        <v>0.99341838397071536</v>
      </c>
    </row>
    <row r="13" spans="1:6" x14ac:dyDescent="0.25">
      <c r="A13" s="49" t="s">
        <v>14</v>
      </c>
      <c r="B13" s="50">
        <v>28.480851063829792</v>
      </c>
      <c r="C13" s="51">
        <v>39892.559999999998</v>
      </c>
      <c r="D13" s="51">
        <v>39505.318468009355</v>
      </c>
      <c r="E13" s="1">
        <f t="shared" si="0"/>
        <v>0.99029288839847218</v>
      </c>
    </row>
    <row r="14" spans="1:6" x14ac:dyDescent="0.25">
      <c r="A14" s="49" t="s">
        <v>15</v>
      </c>
      <c r="B14" s="50">
        <v>20.885957446808515</v>
      </c>
      <c r="C14" s="51">
        <v>24932.850000000002</v>
      </c>
      <c r="D14" s="51">
        <v>25510.881681802603</v>
      </c>
      <c r="E14" s="1">
        <f t="shared" si="0"/>
        <v>1.0231835382558592</v>
      </c>
    </row>
    <row r="15" spans="1:6" x14ac:dyDescent="0.25">
      <c r="A15" s="49" t="s">
        <v>16</v>
      </c>
      <c r="B15" s="50">
        <v>23.73404255319149</v>
      </c>
      <c r="C15" s="51">
        <v>29919.42</v>
      </c>
      <c r="D15" s="51">
        <v>30549.753230866962</v>
      </c>
      <c r="E15" s="1">
        <f t="shared" si="0"/>
        <v>1.0210676955257476</v>
      </c>
    </row>
    <row r="16" spans="1:6" x14ac:dyDescent="0.25">
      <c r="A16" s="49" t="s">
        <v>17</v>
      </c>
      <c r="B16" s="50">
        <v>27.531489361702132</v>
      </c>
      <c r="C16" s="51">
        <v>39892.559999999998</v>
      </c>
      <c r="D16" s="51">
        <v>39081.392801214846</v>
      </c>
      <c r="E16" s="1">
        <f t="shared" si="0"/>
        <v>0.97966620345284561</v>
      </c>
    </row>
    <row r="17" spans="1:5" x14ac:dyDescent="0.25">
      <c r="A17" s="49" t="s">
        <v>18</v>
      </c>
      <c r="B17" s="50">
        <v>22.784680851063829</v>
      </c>
      <c r="C17" s="51">
        <v>24932.850000000002</v>
      </c>
      <c r="D17" s="51">
        <v>25218.698234374333</v>
      </c>
      <c r="E17" s="1">
        <f t="shared" si="0"/>
        <v>1.0114647236226235</v>
      </c>
    </row>
    <row r="18" spans="1:5" x14ac:dyDescent="0.25">
      <c r="A18" s="3" t="s">
        <v>19</v>
      </c>
      <c r="B18" s="50">
        <v>29.430212765957446</v>
      </c>
      <c r="C18" s="51">
        <v>39892.559999999998</v>
      </c>
      <c r="D18" s="51">
        <v>40419.306542453793</v>
      </c>
      <c r="E18" s="1">
        <f t="shared" si="0"/>
        <v>1.013204129854133</v>
      </c>
    </row>
    <row r="19" spans="1:5" x14ac:dyDescent="0.25">
      <c r="A19" s="7" t="s">
        <v>21</v>
      </c>
      <c r="B19" s="6">
        <f>388*0.92</f>
        <v>356.96000000000004</v>
      </c>
      <c r="C19" s="52">
        <v>498657</v>
      </c>
      <c r="D19" s="52">
        <v>498291</v>
      </c>
      <c r="E19" s="6">
        <f t="shared" si="0"/>
        <v>0.99926602855269253</v>
      </c>
    </row>
    <row r="20" spans="1:5" x14ac:dyDescent="0.25">
      <c r="B20" s="11" t="s">
        <v>20</v>
      </c>
    </row>
    <row r="21" spans="1:5" x14ac:dyDescent="0.25">
      <c r="B21" t="s">
        <v>4</v>
      </c>
      <c r="C21" t="s">
        <v>5</v>
      </c>
    </row>
    <row r="22" spans="1:5" x14ac:dyDescent="0.25">
      <c r="A22" s="47" t="s">
        <v>7</v>
      </c>
      <c r="B22" s="55">
        <f>C6</f>
        <v>59838.84</v>
      </c>
      <c r="C22" s="55">
        <f>D6</f>
        <v>60067.33962084294</v>
      </c>
    </row>
    <row r="23" spans="1:5" x14ac:dyDescent="0.25">
      <c r="A23" s="48" t="s">
        <v>8</v>
      </c>
      <c r="B23" s="55">
        <f t="shared" ref="B23:C23" si="1">C7</f>
        <v>39892.559999999998</v>
      </c>
      <c r="C23" s="55">
        <f t="shared" si="1"/>
        <v>38109.941656846851</v>
      </c>
    </row>
    <row r="24" spans="1:5" x14ac:dyDescent="0.25">
      <c r="A24" s="49" t="s">
        <v>9</v>
      </c>
      <c r="B24" s="55">
        <f t="shared" ref="B24:C24" si="2">C8</f>
        <v>39892.559999999998</v>
      </c>
      <c r="C24" s="55">
        <f t="shared" si="2"/>
        <v>39791.549608760637</v>
      </c>
    </row>
    <row r="25" spans="1:5" x14ac:dyDescent="0.25">
      <c r="A25" s="48" t="s">
        <v>10</v>
      </c>
      <c r="B25" s="55">
        <f t="shared" ref="B25:C25" si="3">C9</f>
        <v>39892.559999999998</v>
      </c>
      <c r="C25" s="55">
        <f t="shared" si="3"/>
        <v>40858.41113337905</v>
      </c>
    </row>
    <row r="26" spans="1:5" x14ac:dyDescent="0.25">
      <c r="A26" s="3" t="s">
        <v>11</v>
      </c>
      <c r="B26" s="55">
        <f t="shared" ref="B26:C26" si="4">C10</f>
        <v>39892.559999999998</v>
      </c>
      <c r="C26" s="55">
        <f t="shared" si="4"/>
        <v>39920.570463872013</v>
      </c>
    </row>
    <row r="27" spans="1:5" x14ac:dyDescent="0.25">
      <c r="A27" s="49" t="s">
        <v>12</v>
      </c>
      <c r="B27" s="55">
        <f t="shared" ref="B27:C27" si="5">C11</f>
        <v>39892.559999999998</v>
      </c>
      <c r="C27" s="55">
        <f t="shared" si="5"/>
        <v>39627.834069921832</v>
      </c>
    </row>
    <row r="28" spans="1:5" x14ac:dyDescent="0.25">
      <c r="A28" s="49" t="s">
        <v>13</v>
      </c>
      <c r="B28" s="55">
        <f t="shared" ref="B28:C28" si="6">C12</f>
        <v>39892.559999999998</v>
      </c>
      <c r="C28" s="55">
        <f t="shared" si="6"/>
        <v>39630.002487654798</v>
      </c>
    </row>
    <row r="29" spans="1:5" x14ac:dyDescent="0.25">
      <c r="A29" s="49" t="s">
        <v>14</v>
      </c>
      <c r="B29" s="55">
        <f t="shared" ref="B29:C29" si="7">C13</f>
        <v>39892.559999999998</v>
      </c>
      <c r="C29" s="55">
        <f t="shared" si="7"/>
        <v>39505.318468009355</v>
      </c>
    </row>
    <row r="30" spans="1:5" x14ac:dyDescent="0.25">
      <c r="A30" s="49" t="s">
        <v>15</v>
      </c>
      <c r="B30" s="55">
        <f t="shared" ref="B30:C30" si="8">C14</f>
        <v>24932.850000000002</v>
      </c>
      <c r="C30" s="55">
        <f t="shared" si="8"/>
        <v>25510.881681802603</v>
      </c>
    </row>
    <row r="31" spans="1:5" x14ac:dyDescent="0.25">
      <c r="A31" s="49" t="s">
        <v>16</v>
      </c>
      <c r="B31" s="55">
        <f t="shared" ref="B31:C31" si="9">C15</f>
        <v>29919.42</v>
      </c>
      <c r="C31" s="55">
        <f t="shared" si="9"/>
        <v>30549.753230866962</v>
      </c>
    </row>
    <row r="32" spans="1:5" x14ac:dyDescent="0.25">
      <c r="A32" s="49" t="s">
        <v>17</v>
      </c>
      <c r="B32" s="55">
        <f t="shared" ref="B32:C32" si="10">C16</f>
        <v>39892.559999999998</v>
      </c>
      <c r="C32" s="55">
        <f t="shared" si="10"/>
        <v>39081.392801214846</v>
      </c>
    </row>
    <row r="33" spans="1:3" x14ac:dyDescent="0.25">
      <c r="A33" s="49" t="s">
        <v>18</v>
      </c>
      <c r="B33" s="55">
        <f t="shared" ref="B33:C33" si="11">C17</f>
        <v>24932.850000000002</v>
      </c>
      <c r="C33" s="55">
        <f t="shared" si="11"/>
        <v>25218.698234374333</v>
      </c>
    </row>
    <row r="34" spans="1:3" x14ac:dyDescent="0.25">
      <c r="A34" s="3" t="s">
        <v>19</v>
      </c>
      <c r="B34" s="55">
        <f t="shared" ref="B34:C34" si="12">C18</f>
        <v>39892.559999999998</v>
      </c>
      <c r="C34" s="55">
        <f t="shared" si="12"/>
        <v>40419.306542453793</v>
      </c>
    </row>
    <row r="35" spans="1:3" x14ac:dyDescent="0.25">
      <c r="A35" s="7" t="s">
        <v>21</v>
      </c>
      <c r="B35" s="55">
        <f>SUM(B22:B34)</f>
        <v>498656.99999999988</v>
      </c>
      <c r="C35" s="55">
        <f>SUM(C22:C34)</f>
        <v>498291</v>
      </c>
    </row>
  </sheetData>
  <mergeCells count="8"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70"/>
  <sheetViews>
    <sheetView topLeftCell="A53" workbookViewId="0">
      <selection activeCell="H66" sqref="H66"/>
    </sheetView>
  </sheetViews>
  <sheetFormatPr baseColWidth="10" defaultRowHeight="15" x14ac:dyDescent="0.25"/>
  <cols>
    <col min="1" max="1" width="36.85546875" customWidth="1"/>
    <col min="2" max="2" width="15.5703125" bestFit="1" customWidth="1"/>
    <col min="3" max="3" width="13.7109375" bestFit="1" customWidth="1"/>
    <col min="6" max="8" width="8.140625" bestFit="1" customWidth="1"/>
  </cols>
  <sheetData>
    <row r="1" spans="1:13" ht="15.75" thickBot="1" x14ac:dyDescent="0.3"/>
    <row r="2" spans="1:13" x14ac:dyDescent="0.25">
      <c r="A2" s="127" t="s">
        <v>0</v>
      </c>
      <c r="B2" s="128"/>
      <c r="C2" s="128"/>
      <c r="D2" s="128"/>
      <c r="E2" s="129"/>
    </row>
    <row r="3" spans="1:13" x14ac:dyDescent="0.25">
      <c r="A3" s="130" t="s">
        <v>1</v>
      </c>
      <c r="B3" s="112"/>
      <c r="C3" s="112"/>
      <c r="D3" s="112"/>
      <c r="E3" s="131"/>
    </row>
    <row r="4" spans="1:13" x14ac:dyDescent="0.25">
      <c r="A4" s="132" t="s">
        <v>413</v>
      </c>
      <c r="B4" s="115"/>
      <c r="C4" s="115"/>
      <c r="D4" s="115"/>
      <c r="E4" s="133"/>
      <c r="J4" s="4"/>
      <c r="K4" s="4"/>
      <c r="L4" s="4"/>
      <c r="M4" s="4"/>
    </row>
    <row r="5" spans="1:13" x14ac:dyDescent="0.25">
      <c r="A5" s="134" t="s">
        <v>2</v>
      </c>
      <c r="B5" s="121" t="s">
        <v>3</v>
      </c>
      <c r="C5" s="121" t="s">
        <v>4</v>
      </c>
      <c r="D5" s="121" t="s">
        <v>5</v>
      </c>
      <c r="E5" s="136" t="s">
        <v>6</v>
      </c>
    </row>
    <row r="6" spans="1:13" x14ac:dyDescent="0.25">
      <c r="A6" s="135"/>
      <c r="B6" s="122"/>
      <c r="C6" s="122"/>
      <c r="D6" s="122"/>
      <c r="E6" s="137"/>
    </row>
    <row r="7" spans="1:13" x14ac:dyDescent="0.25">
      <c r="A7" s="83" t="s">
        <v>7</v>
      </c>
      <c r="B7" s="19">
        <v>6.6455319148936178</v>
      </c>
      <c r="C7" s="2">
        <v>19412.43795620438</v>
      </c>
      <c r="D7" s="2">
        <v>19874.061669919043</v>
      </c>
      <c r="E7" s="84">
        <f>D7/C7</f>
        <v>1.0237797908102071</v>
      </c>
      <c r="F7" s="10"/>
      <c r="G7" s="10"/>
      <c r="H7" s="10"/>
    </row>
    <row r="8" spans="1:13" x14ac:dyDescent="0.25">
      <c r="A8" s="85" t="s">
        <v>8</v>
      </c>
      <c r="B8" s="19">
        <v>3.7974468085106388</v>
      </c>
      <c r="C8" s="2">
        <v>13346.05109489051</v>
      </c>
      <c r="D8" s="2">
        <v>13218.561947899643</v>
      </c>
      <c r="E8" s="84">
        <f t="shared" ref="E8:E20" si="0">D8/C8</f>
        <v>0.99044742552801435</v>
      </c>
      <c r="F8" s="10"/>
      <c r="G8" s="10"/>
      <c r="H8" s="10"/>
    </row>
    <row r="9" spans="1:13" x14ac:dyDescent="0.25">
      <c r="A9" s="86" t="s">
        <v>9</v>
      </c>
      <c r="B9" s="19">
        <v>9.4936170212765969</v>
      </c>
      <c r="C9" s="2">
        <v>13346.05109489051</v>
      </c>
      <c r="D9" s="2">
        <v>13274.024445583136</v>
      </c>
      <c r="E9" s="84">
        <f t="shared" si="0"/>
        <v>0.99460314899176816</v>
      </c>
      <c r="F9" s="10"/>
      <c r="G9" s="10"/>
      <c r="H9" s="10"/>
    </row>
    <row r="10" spans="1:13" x14ac:dyDescent="0.25">
      <c r="A10" s="85" t="s">
        <v>10</v>
      </c>
      <c r="B10" s="19">
        <v>10.442978723404256</v>
      </c>
      <c r="C10" s="2">
        <v>13346.05109489051</v>
      </c>
      <c r="D10" s="2">
        <v>13255.536946355307</v>
      </c>
      <c r="E10" s="84">
        <f t="shared" si="0"/>
        <v>0.99321790783718367</v>
      </c>
      <c r="F10" s="10"/>
      <c r="G10" s="10"/>
      <c r="H10" s="10"/>
    </row>
    <row r="11" spans="1:13" x14ac:dyDescent="0.25">
      <c r="A11" s="87" t="s">
        <v>11</v>
      </c>
      <c r="B11" s="19">
        <v>9.4936170212765969</v>
      </c>
      <c r="C11" s="2">
        <v>13346.05109489051</v>
      </c>
      <c r="D11" s="2">
        <v>13249.374446612695</v>
      </c>
      <c r="E11" s="84">
        <f t="shared" si="0"/>
        <v>0.99275616078565543</v>
      </c>
      <c r="F11" s="10"/>
      <c r="G11" s="10"/>
      <c r="H11" s="10"/>
    </row>
    <row r="12" spans="1:13" x14ac:dyDescent="0.25">
      <c r="A12" s="86" t="s">
        <v>12</v>
      </c>
      <c r="B12" s="19">
        <v>9.4936170212765969</v>
      </c>
      <c r="C12" s="2">
        <v>13346.05109489051</v>
      </c>
      <c r="D12" s="2">
        <v>13249.374446612695</v>
      </c>
      <c r="E12" s="84">
        <f t="shared" si="0"/>
        <v>0.99275616078565543</v>
      </c>
      <c r="F12" s="10"/>
      <c r="G12" s="10"/>
      <c r="H12" s="10"/>
    </row>
    <row r="13" spans="1:13" x14ac:dyDescent="0.25">
      <c r="A13" s="86" t="s">
        <v>13</v>
      </c>
      <c r="B13" s="19">
        <v>10.442978723404256</v>
      </c>
      <c r="C13" s="2">
        <v>13346.05109489051</v>
      </c>
      <c r="D13" s="2">
        <v>13254.304446406784</v>
      </c>
      <c r="E13" s="84">
        <f t="shared" si="0"/>
        <v>0.993125558426878</v>
      </c>
      <c r="F13" s="10"/>
      <c r="G13" s="10"/>
      <c r="H13" s="10"/>
    </row>
    <row r="14" spans="1:13" x14ac:dyDescent="0.25">
      <c r="A14" s="86" t="s">
        <v>14</v>
      </c>
      <c r="B14" s="19">
        <v>8.5442553191489363</v>
      </c>
      <c r="C14" s="2">
        <v>13346.05109489051</v>
      </c>
      <c r="D14" s="2">
        <v>13244.444446818607</v>
      </c>
      <c r="E14" s="84">
        <f t="shared" si="0"/>
        <v>0.99238676314443275</v>
      </c>
      <c r="F14" s="10"/>
      <c r="G14" s="10"/>
      <c r="H14" s="10"/>
    </row>
    <row r="15" spans="1:13" x14ac:dyDescent="0.25">
      <c r="A15" s="86" t="s">
        <v>15</v>
      </c>
      <c r="B15" s="19">
        <v>5.6961702127659581</v>
      </c>
      <c r="C15" s="2">
        <v>8341.2819343065694</v>
      </c>
      <c r="D15" s="2">
        <v>8281.1671541200649</v>
      </c>
      <c r="E15" s="84">
        <f t="shared" si="0"/>
        <v>0.99279310054977754</v>
      </c>
      <c r="F15" s="10"/>
      <c r="G15" s="10"/>
      <c r="H15" s="10"/>
    </row>
    <row r="16" spans="1:13" x14ac:dyDescent="0.25">
      <c r="A16" s="86" t="s">
        <v>16</v>
      </c>
      <c r="B16" s="19">
        <v>7.5948936170212775</v>
      </c>
      <c r="C16" s="2">
        <v>10009.538321167884</v>
      </c>
      <c r="D16" s="2">
        <v>9937.647084933782</v>
      </c>
      <c r="E16" s="84">
        <f t="shared" si="0"/>
        <v>0.99281772705919236</v>
      </c>
      <c r="F16" s="10"/>
      <c r="G16" s="10"/>
      <c r="H16" s="10"/>
    </row>
    <row r="17" spans="1:8" x14ac:dyDescent="0.25">
      <c r="A17" s="86" t="s">
        <v>17</v>
      </c>
      <c r="B17" s="19">
        <v>8.5442553191489363</v>
      </c>
      <c r="C17" s="2">
        <v>13346.05109489051</v>
      </c>
      <c r="D17" s="2">
        <v>13260.466946149394</v>
      </c>
      <c r="E17" s="84">
        <f t="shared" si="0"/>
        <v>0.99358730547840612</v>
      </c>
      <c r="F17" s="10"/>
      <c r="G17" s="10"/>
      <c r="H17" s="10"/>
    </row>
    <row r="18" spans="1:8" x14ac:dyDescent="0.25">
      <c r="A18" s="86" t="s">
        <v>18</v>
      </c>
      <c r="B18" s="19">
        <v>6.6455319148936178</v>
      </c>
      <c r="C18" s="2">
        <v>8341.2819343065694</v>
      </c>
      <c r="D18" s="2">
        <v>8280.7974041355083</v>
      </c>
      <c r="E18" s="84">
        <f t="shared" si="0"/>
        <v>0.99274877283283081</v>
      </c>
      <c r="F18" s="10"/>
      <c r="G18" s="10"/>
      <c r="H18" s="10"/>
    </row>
    <row r="19" spans="1:8" x14ac:dyDescent="0.25">
      <c r="A19" s="88" t="s">
        <v>19</v>
      </c>
      <c r="B19" s="19">
        <v>10.442978723404256</v>
      </c>
      <c r="C19" s="2">
        <v>13346.05109489051</v>
      </c>
      <c r="D19" s="2">
        <v>13249.374446612695</v>
      </c>
      <c r="E19" s="84">
        <f t="shared" si="0"/>
        <v>0.99275616078565543</v>
      </c>
      <c r="F19" s="10"/>
      <c r="G19" s="10"/>
      <c r="H19" s="10"/>
    </row>
    <row r="20" spans="1:8" ht="15.75" thickBot="1" x14ac:dyDescent="0.3">
      <c r="A20" s="89" t="s">
        <v>424</v>
      </c>
      <c r="B20" s="90" t="e">
        <f>#REF!</f>
        <v>#REF!</v>
      </c>
      <c r="C20" s="91" t="e">
        <f>#REF!</f>
        <v>#REF!</v>
      </c>
      <c r="D20" s="90" t="e">
        <f>#REF!</f>
        <v>#REF!</v>
      </c>
      <c r="E20" s="92" t="e">
        <f t="shared" si="0"/>
        <v>#REF!</v>
      </c>
      <c r="F20" s="10"/>
      <c r="G20" s="10"/>
      <c r="H20" s="10"/>
    </row>
    <row r="21" spans="1:8" x14ac:dyDescent="0.25">
      <c r="B21" s="18"/>
    </row>
    <row r="22" spans="1:8" x14ac:dyDescent="0.25">
      <c r="A22" s="108" t="s">
        <v>0</v>
      </c>
      <c r="B22" s="109"/>
      <c r="C22" s="109"/>
      <c r="D22" s="109"/>
      <c r="E22" s="110"/>
    </row>
    <row r="23" spans="1:8" x14ac:dyDescent="0.25">
      <c r="A23" s="111" t="s">
        <v>1</v>
      </c>
      <c r="B23" s="112"/>
      <c r="C23" s="112"/>
      <c r="D23" s="112"/>
      <c r="E23" s="113"/>
    </row>
    <row r="24" spans="1:8" x14ac:dyDescent="0.25">
      <c r="A24" s="114" t="s">
        <v>419</v>
      </c>
      <c r="B24" s="115"/>
      <c r="C24" s="115"/>
      <c r="D24" s="115"/>
      <c r="E24" s="116"/>
    </row>
    <row r="25" spans="1:8" x14ac:dyDescent="0.25">
      <c r="A25" s="103" t="s">
        <v>2</v>
      </c>
      <c r="B25" s="121" t="s">
        <v>3</v>
      </c>
      <c r="C25" s="121" t="s">
        <v>4</v>
      </c>
      <c r="D25" s="121" t="s">
        <v>5</v>
      </c>
      <c r="E25" s="121" t="s">
        <v>6</v>
      </c>
    </row>
    <row r="26" spans="1:8" x14ac:dyDescent="0.25">
      <c r="A26" s="98"/>
      <c r="B26" s="122"/>
      <c r="C26" s="122"/>
      <c r="D26" s="122"/>
      <c r="E26" s="122"/>
    </row>
    <row r="27" spans="1:8" x14ac:dyDescent="0.25">
      <c r="A27" s="5" t="s">
        <v>7</v>
      </c>
      <c r="B27" s="20">
        <v>11.392340425531916</v>
      </c>
      <c r="C27" s="13">
        <v>19946.28</v>
      </c>
      <c r="D27" s="13">
        <v>18263.92265074173</v>
      </c>
      <c r="E27" s="12">
        <f t="shared" ref="E27:E39" si="1">D27/C27</f>
        <v>0.91565558343419073</v>
      </c>
      <c r="F27" s="10"/>
      <c r="G27" s="10"/>
      <c r="H27" s="10"/>
    </row>
    <row r="28" spans="1:8" x14ac:dyDescent="0.25">
      <c r="A28" s="5" t="s">
        <v>8</v>
      </c>
      <c r="B28" s="20">
        <v>7.5948936170212775</v>
      </c>
      <c r="C28" s="13">
        <v>13297.52</v>
      </c>
      <c r="D28" s="13">
        <v>10770.727517097204</v>
      </c>
      <c r="E28" s="12">
        <f t="shared" si="1"/>
        <v>0.8099801705203078</v>
      </c>
      <c r="F28" s="10"/>
      <c r="G28" s="10"/>
      <c r="H28" s="10"/>
    </row>
    <row r="29" spans="1:8" x14ac:dyDescent="0.25">
      <c r="A29" s="14" t="s">
        <v>9</v>
      </c>
      <c r="B29" s="20">
        <v>8.5442553191489381</v>
      </c>
      <c r="C29" s="13">
        <v>13297.52</v>
      </c>
      <c r="D29" s="13">
        <v>12284.014733249362</v>
      </c>
      <c r="E29" s="12">
        <f t="shared" si="1"/>
        <v>0.9237823844784111</v>
      </c>
      <c r="F29" s="10"/>
      <c r="G29" s="10"/>
      <c r="H29" s="10"/>
    </row>
    <row r="30" spans="1:8" x14ac:dyDescent="0.25">
      <c r="A30" s="5" t="s">
        <v>10</v>
      </c>
      <c r="B30" s="20">
        <v>6.6455319148936178</v>
      </c>
      <c r="C30" s="13">
        <v>13297.52</v>
      </c>
      <c r="D30" s="13">
        <v>13145.67293461714</v>
      </c>
      <c r="E30" s="12">
        <f t="shared" si="1"/>
        <v>0.98858079812003585</v>
      </c>
      <c r="F30" s="10"/>
      <c r="G30" s="10"/>
      <c r="H30" s="10"/>
    </row>
    <row r="31" spans="1:8" x14ac:dyDescent="0.25">
      <c r="A31" s="14" t="s">
        <v>11</v>
      </c>
      <c r="B31" s="20">
        <v>6.6455319148936178</v>
      </c>
      <c r="C31" s="13">
        <v>13297.52</v>
      </c>
      <c r="D31" s="13">
        <v>12154.766003044195</v>
      </c>
      <c r="E31" s="12">
        <f t="shared" si="1"/>
        <v>0.9140626224321674</v>
      </c>
      <c r="F31" s="10"/>
      <c r="G31" s="10"/>
      <c r="H31" s="10"/>
    </row>
    <row r="32" spans="1:8" x14ac:dyDescent="0.25">
      <c r="A32" s="14" t="s">
        <v>12</v>
      </c>
      <c r="B32" s="20">
        <v>7.5948936170212775</v>
      </c>
      <c r="C32" s="13">
        <v>13297.52</v>
      </c>
      <c r="D32" s="13">
        <v>12192.463549354035</v>
      </c>
      <c r="E32" s="12">
        <f t="shared" si="1"/>
        <v>0.91689755302898845</v>
      </c>
      <c r="F32" s="10"/>
      <c r="G32" s="10"/>
      <c r="H32" s="10"/>
    </row>
    <row r="33" spans="1:8" x14ac:dyDescent="0.25">
      <c r="A33" s="14" t="s">
        <v>13</v>
      </c>
      <c r="B33" s="20">
        <v>9.4936170212765969</v>
      </c>
      <c r="C33" s="13">
        <v>13297.52</v>
      </c>
      <c r="D33" s="13">
        <v>12181.692821836938</v>
      </c>
      <c r="E33" s="12">
        <f t="shared" si="1"/>
        <v>0.91608757285846809</v>
      </c>
      <c r="F33" s="10"/>
      <c r="G33" s="10"/>
      <c r="H33" s="10"/>
    </row>
    <row r="34" spans="1:8" x14ac:dyDescent="0.25">
      <c r="A34" s="14" t="s">
        <v>14</v>
      </c>
      <c r="B34" s="20">
        <v>7.5948936170212775</v>
      </c>
      <c r="C34" s="13">
        <v>13297.52</v>
      </c>
      <c r="D34" s="13">
        <v>12176.30745807839</v>
      </c>
      <c r="E34" s="12">
        <f t="shared" si="1"/>
        <v>0.91568258277320813</v>
      </c>
      <c r="F34" s="10"/>
      <c r="G34" s="10"/>
      <c r="H34" s="10"/>
    </row>
    <row r="35" spans="1:8" x14ac:dyDescent="0.25">
      <c r="A35" s="14" t="s">
        <v>15</v>
      </c>
      <c r="B35" s="20">
        <v>5.6961702127659581</v>
      </c>
      <c r="C35" s="13">
        <v>8310.9500000000007</v>
      </c>
      <c r="D35" s="13">
        <v>7938.5539457489767</v>
      </c>
      <c r="E35" s="12">
        <f t="shared" si="1"/>
        <v>0.95519211952291572</v>
      </c>
      <c r="F35" s="10"/>
      <c r="G35" s="10"/>
      <c r="H35" s="10"/>
    </row>
    <row r="36" spans="1:8" x14ac:dyDescent="0.25">
      <c r="A36" s="14" t="s">
        <v>16</v>
      </c>
      <c r="B36" s="20">
        <v>6.6455319148936178</v>
      </c>
      <c r="C36" s="13">
        <v>9973.14</v>
      </c>
      <c r="D36" s="13">
        <v>9132.499861746719</v>
      </c>
      <c r="E36" s="12">
        <f t="shared" si="1"/>
        <v>0.91570958211222542</v>
      </c>
      <c r="F36" s="10"/>
      <c r="G36" s="10"/>
      <c r="H36" s="10"/>
    </row>
    <row r="37" spans="1:8" x14ac:dyDescent="0.25">
      <c r="A37" s="14" t="s">
        <v>17</v>
      </c>
      <c r="B37" s="20">
        <v>8.5442553191489381</v>
      </c>
      <c r="C37" s="13">
        <v>13297.52</v>
      </c>
      <c r="D37" s="13">
        <v>11427.741895640134</v>
      </c>
      <c r="E37" s="12">
        <f t="shared" si="1"/>
        <v>0.85938896092204664</v>
      </c>
      <c r="F37" s="10"/>
      <c r="G37" s="10"/>
      <c r="H37" s="10"/>
    </row>
    <row r="38" spans="1:8" x14ac:dyDescent="0.25">
      <c r="A38" s="14" t="s">
        <v>18</v>
      </c>
      <c r="B38" s="20">
        <v>6.6455319148936178</v>
      </c>
      <c r="C38" s="13">
        <v>8310.9500000000007</v>
      </c>
      <c r="D38" s="13">
        <v>7620.8174839946096</v>
      </c>
      <c r="E38" s="12">
        <f t="shared" si="1"/>
        <v>0.91696105547435725</v>
      </c>
      <c r="F38" s="10"/>
      <c r="G38" s="10"/>
      <c r="H38" s="10"/>
    </row>
    <row r="39" spans="1:8" x14ac:dyDescent="0.25">
      <c r="A39" s="14" t="s">
        <v>19</v>
      </c>
      <c r="B39" s="20">
        <v>9.4936170212765969</v>
      </c>
      <c r="C39" s="13">
        <v>13297.52</v>
      </c>
      <c r="D39" s="13">
        <v>12919.487656758096</v>
      </c>
      <c r="E39" s="12">
        <f t="shared" si="1"/>
        <v>0.97157121453910922</v>
      </c>
      <c r="F39" s="10"/>
      <c r="G39" s="10"/>
      <c r="H39" s="10"/>
    </row>
    <row r="40" spans="1:8" x14ac:dyDescent="0.25">
      <c r="A40" s="103" t="s">
        <v>423</v>
      </c>
      <c r="B40" s="125" t="e">
        <f>#REF!</f>
        <v>#REF!</v>
      </c>
      <c r="C40" s="97" t="e">
        <f>#REF!</f>
        <v>#REF!</v>
      </c>
      <c r="D40" s="97" t="e">
        <f>#REF!</f>
        <v>#REF!</v>
      </c>
      <c r="E40" s="103">
        <v>1.0248783699099366</v>
      </c>
      <c r="F40" s="10"/>
      <c r="G40" s="10"/>
      <c r="H40" s="10"/>
    </row>
    <row r="41" spans="1:8" x14ac:dyDescent="0.25">
      <c r="A41" s="98"/>
      <c r="B41" s="98"/>
      <c r="C41" s="98"/>
      <c r="D41" s="98"/>
      <c r="E41" s="98"/>
    </row>
    <row r="43" spans="1:8" x14ac:dyDescent="0.25">
      <c r="A43" s="108" t="s">
        <v>0</v>
      </c>
      <c r="B43" s="109"/>
      <c r="C43" s="109"/>
      <c r="D43" s="109"/>
      <c r="E43" s="110"/>
    </row>
    <row r="44" spans="1:8" x14ac:dyDescent="0.25">
      <c r="A44" s="111" t="s">
        <v>1</v>
      </c>
      <c r="B44" s="112"/>
      <c r="C44" s="112"/>
      <c r="D44" s="112"/>
      <c r="E44" s="113"/>
    </row>
    <row r="45" spans="1:8" x14ac:dyDescent="0.25">
      <c r="A45" s="114" t="s">
        <v>414</v>
      </c>
      <c r="B45" s="115"/>
      <c r="C45" s="115"/>
      <c r="D45" s="115"/>
      <c r="E45" s="116"/>
    </row>
    <row r="46" spans="1:8" x14ac:dyDescent="0.25">
      <c r="A46" s="103" t="s">
        <v>2</v>
      </c>
      <c r="B46" s="121" t="s">
        <v>3</v>
      </c>
      <c r="C46" s="121" t="s">
        <v>4</v>
      </c>
      <c r="D46" s="121" t="s">
        <v>5</v>
      </c>
      <c r="E46" s="121" t="s">
        <v>6</v>
      </c>
    </row>
    <row r="47" spans="1:8" x14ac:dyDescent="0.25">
      <c r="A47" s="98"/>
      <c r="B47" s="122"/>
      <c r="C47" s="122"/>
      <c r="D47" s="122"/>
      <c r="E47" s="122"/>
    </row>
    <row r="48" spans="1:8" x14ac:dyDescent="0.25">
      <c r="A48" s="5" t="s">
        <v>7</v>
      </c>
      <c r="B48" s="20">
        <v>13.291063829787236</v>
      </c>
      <c r="C48" s="2">
        <v>20460.720984759671</v>
      </c>
      <c r="D48" s="13">
        <v>21902.536141507699</v>
      </c>
      <c r="E48" s="1">
        <f>D48/C48</f>
        <v>1.0704674658249811</v>
      </c>
      <c r="F48" s="10"/>
      <c r="G48" s="10"/>
      <c r="H48" s="10"/>
    </row>
    <row r="49" spans="1:8" x14ac:dyDescent="0.25">
      <c r="A49" s="7" t="s">
        <v>8</v>
      </c>
      <c r="B49" s="20">
        <v>10.442978723404257</v>
      </c>
      <c r="C49" s="2">
        <v>13250.752637749121</v>
      </c>
      <c r="D49" s="13">
        <v>14155.200888944828</v>
      </c>
      <c r="E49" s="1">
        <f t="shared" ref="E49:E60" si="2">D49/C49</f>
        <v>1.0682563682170845</v>
      </c>
      <c r="F49" s="10"/>
      <c r="G49" s="10"/>
      <c r="H49" s="10"/>
    </row>
    <row r="50" spans="1:8" x14ac:dyDescent="0.25">
      <c r="A50" s="16" t="s">
        <v>9</v>
      </c>
      <c r="B50" s="20">
        <v>12.341702127659577</v>
      </c>
      <c r="C50" s="2">
        <v>13250.752637749121</v>
      </c>
      <c r="D50" s="13">
        <v>14254.311827577994</v>
      </c>
      <c r="E50" s="1">
        <f t="shared" si="2"/>
        <v>1.0757360141921226</v>
      </c>
      <c r="F50" s="10"/>
      <c r="G50" s="10"/>
      <c r="H50" s="10"/>
    </row>
    <row r="51" spans="1:8" x14ac:dyDescent="0.25">
      <c r="A51" s="7" t="s">
        <v>10</v>
      </c>
      <c r="B51" s="20">
        <v>12.341702127659577</v>
      </c>
      <c r="C51" s="2">
        <v>13250.752637749121</v>
      </c>
      <c r="D51" s="13">
        <v>14449.589815577998</v>
      </c>
      <c r="E51" s="1">
        <f t="shared" si="2"/>
        <v>1.0904731384399702</v>
      </c>
      <c r="F51" s="10"/>
      <c r="G51" s="10"/>
      <c r="H51" s="10"/>
    </row>
    <row r="52" spans="1:8" x14ac:dyDescent="0.25">
      <c r="A52" s="14" t="s">
        <v>11</v>
      </c>
      <c r="B52" s="20">
        <v>12.341702127659577</v>
      </c>
      <c r="C52" s="2">
        <v>13250.752637749121</v>
      </c>
      <c r="D52" s="13">
        <v>14508.467600904629</v>
      </c>
      <c r="E52" s="1">
        <f t="shared" si="2"/>
        <v>1.0949164924845471</v>
      </c>
      <c r="F52" s="10"/>
      <c r="G52" s="10"/>
      <c r="H52" s="10"/>
    </row>
    <row r="53" spans="1:8" x14ac:dyDescent="0.25">
      <c r="A53" s="16" t="s">
        <v>12</v>
      </c>
      <c r="B53" s="20">
        <v>12.341702127659577</v>
      </c>
      <c r="C53" s="2">
        <v>13250.752637749121</v>
      </c>
      <c r="D53" s="13">
        <v>14209.17219216091</v>
      </c>
      <c r="E53" s="1">
        <f t="shared" si="2"/>
        <v>1.0723294427579468</v>
      </c>
      <c r="F53" s="10"/>
      <c r="G53" s="10"/>
      <c r="H53" s="10"/>
    </row>
    <row r="54" spans="1:8" x14ac:dyDescent="0.25">
      <c r="A54" s="16" t="s">
        <v>13</v>
      </c>
      <c r="B54" s="20">
        <v>13.291063829787236</v>
      </c>
      <c r="C54" s="2">
        <v>13250.752637749121</v>
      </c>
      <c r="D54" s="13">
        <v>14217.022563537794</v>
      </c>
      <c r="E54" s="1">
        <f t="shared" si="2"/>
        <v>1.0729218899638904</v>
      </c>
      <c r="F54" s="10"/>
      <c r="G54" s="10"/>
      <c r="H54" s="10"/>
    </row>
    <row r="55" spans="1:8" x14ac:dyDescent="0.25">
      <c r="A55" s="7" t="s">
        <v>14</v>
      </c>
      <c r="B55" s="20">
        <v>12.341702127659577</v>
      </c>
      <c r="C55" s="2">
        <v>13250.752637749121</v>
      </c>
      <c r="D55" s="13">
        <v>14116.930328482518</v>
      </c>
      <c r="E55" s="1">
        <f t="shared" si="2"/>
        <v>1.0653681880881094</v>
      </c>
      <c r="F55" s="10"/>
      <c r="G55" s="10"/>
      <c r="H55" s="10"/>
    </row>
    <row r="56" spans="1:8" x14ac:dyDescent="0.25">
      <c r="A56" s="16" t="s">
        <v>15</v>
      </c>
      <c r="B56" s="20">
        <v>9.4936170212765969</v>
      </c>
      <c r="C56" s="2">
        <v>8281.7203985931992</v>
      </c>
      <c r="D56" s="13">
        <v>9263.4382247236863</v>
      </c>
      <c r="E56" s="1">
        <f t="shared" si="2"/>
        <v>1.1185403248215491</v>
      </c>
      <c r="F56" s="10"/>
      <c r="G56" s="10"/>
      <c r="H56" s="10"/>
    </row>
    <row r="57" spans="1:8" x14ac:dyDescent="0.25">
      <c r="A57" s="16" t="s">
        <v>16</v>
      </c>
      <c r="B57" s="20">
        <v>9.4936170212765969</v>
      </c>
      <c r="C57" s="2">
        <v>9938.0644783118405</v>
      </c>
      <c r="D57" s="13">
        <v>11417.383871256367</v>
      </c>
      <c r="E57" s="1">
        <f t="shared" si="2"/>
        <v>1.1488538735256641</v>
      </c>
      <c r="F57" s="10"/>
      <c r="G57" s="10"/>
      <c r="H57" s="10"/>
    </row>
    <row r="58" spans="1:8" x14ac:dyDescent="0.25">
      <c r="A58" s="16" t="s">
        <v>17</v>
      </c>
      <c r="B58" s="20">
        <v>10.442978723404257</v>
      </c>
      <c r="C58" s="2">
        <v>13250.752637749121</v>
      </c>
      <c r="D58" s="13">
        <v>14402.487587316689</v>
      </c>
      <c r="E58" s="1">
        <f t="shared" si="2"/>
        <v>1.0869184552043083</v>
      </c>
      <c r="F58" s="10"/>
      <c r="G58" s="10"/>
      <c r="H58" s="10"/>
    </row>
    <row r="59" spans="1:8" x14ac:dyDescent="0.25">
      <c r="A59" s="16" t="s">
        <v>18</v>
      </c>
      <c r="B59" s="20">
        <v>9.4936170212765969</v>
      </c>
      <c r="C59" s="2">
        <v>8281.7203985931992</v>
      </c>
      <c r="D59" s="13">
        <v>9288.9519316985625</v>
      </c>
      <c r="E59" s="1">
        <f t="shared" si="2"/>
        <v>1.1216210502924562</v>
      </c>
      <c r="F59" s="10"/>
      <c r="G59" s="10"/>
      <c r="H59" s="10"/>
    </row>
    <row r="60" spans="1:8" x14ac:dyDescent="0.25">
      <c r="A60" s="17" t="s">
        <v>19</v>
      </c>
      <c r="B60" s="20">
        <v>9.4936170212765969</v>
      </c>
      <c r="C60" s="2">
        <v>13250.752637749121</v>
      </c>
      <c r="D60" s="13">
        <v>14263.143495376989</v>
      </c>
      <c r="E60" s="1">
        <f t="shared" si="2"/>
        <v>1.0764025172988092</v>
      </c>
      <c r="F60" s="10"/>
      <c r="G60" s="10"/>
      <c r="H60" s="10"/>
    </row>
    <row r="61" spans="1:8" x14ac:dyDescent="0.25">
      <c r="A61" s="123" t="s">
        <v>425</v>
      </c>
      <c r="B61" s="125" t="e">
        <f>#REF!</f>
        <v>#REF!</v>
      </c>
      <c r="C61" s="97" t="e">
        <f>#REF!</f>
        <v>#REF!</v>
      </c>
      <c r="D61" s="97" t="e">
        <f>#REF!</f>
        <v>#REF!</v>
      </c>
      <c r="E61" s="103">
        <v>0.91333231877821663</v>
      </c>
      <c r="F61" s="10"/>
      <c r="G61" s="10"/>
      <c r="H61" s="10"/>
    </row>
    <row r="62" spans="1:8" x14ac:dyDescent="0.25">
      <c r="A62" s="124"/>
      <c r="B62" s="98"/>
      <c r="C62" s="98"/>
      <c r="D62" s="98"/>
      <c r="E62" s="98"/>
    </row>
    <row r="63" spans="1:8" x14ac:dyDescent="0.25">
      <c r="C63" s="4"/>
      <c r="D63" s="4"/>
    </row>
    <row r="64" spans="1:8" s="69" customFormat="1" ht="15.75" x14ac:dyDescent="0.25">
      <c r="A64" s="68"/>
    </row>
    <row r="65" spans="1:7" s="69" customFormat="1" ht="16.5" thickBot="1" x14ac:dyDescent="0.3">
      <c r="A65" s="126" t="s">
        <v>411</v>
      </c>
      <c r="B65" s="126"/>
      <c r="C65" s="126"/>
      <c r="D65" s="126"/>
      <c r="E65" s="126"/>
    </row>
    <row r="66" spans="1:7" x14ac:dyDescent="0.25">
      <c r="A66" s="70"/>
      <c r="B66" s="73" t="s">
        <v>415</v>
      </c>
      <c r="C66" s="76" t="s">
        <v>416</v>
      </c>
      <c r="D66" s="73" t="s">
        <v>417</v>
      </c>
      <c r="E66" s="78" t="s">
        <v>25</v>
      </c>
    </row>
    <row r="67" spans="1:7" ht="15.75" x14ac:dyDescent="0.25">
      <c r="A67" s="71" t="s">
        <v>408</v>
      </c>
      <c r="B67" s="74" t="e">
        <f>#REF!</f>
        <v>#REF!</v>
      </c>
      <c r="C67" s="74" t="e">
        <f>#REF!</f>
        <v>#REF!</v>
      </c>
      <c r="D67" s="74" t="e">
        <f>#REF!</f>
        <v>#REF!</v>
      </c>
      <c r="E67" s="79" t="e">
        <f>SUM(B67:D67)</f>
        <v>#REF!</v>
      </c>
    </row>
    <row r="68" spans="1:7" ht="15.75" x14ac:dyDescent="0.25">
      <c r="A68" s="71" t="s">
        <v>409</v>
      </c>
      <c r="B68" s="74" t="e">
        <f>#REF!</f>
        <v>#REF!</v>
      </c>
      <c r="C68" s="74" t="e">
        <f>#REF!</f>
        <v>#REF!</v>
      </c>
      <c r="D68" s="74" t="e">
        <f>#REF!</f>
        <v>#REF!</v>
      </c>
      <c r="E68" s="79" t="e">
        <f>SUM(B68:D68)</f>
        <v>#REF!</v>
      </c>
    </row>
    <row r="69" spans="1:7" ht="15.75" thickBot="1" x14ac:dyDescent="0.3">
      <c r="A69" s="72" t="s">
        <v>410</v>
      </c>
      <c r="B69" s="75" t="e">
        <f>B68/B67</f>
        <v>#REF!</v>
      </c>
      <c r="C69" s="77" t="e">
        <f t="shared" ref="C69:E69" si="3">C68/C67</f>
        <v>#REF!</v>
      </c>
      <c r="D69" s="75" t="e">
        <f t="shared" si="3"/>
        <v>#REF!</v>
      </c>
      <c r="E69" s="80" t="e">
        <f t="shared" si="3"/>
        <v>#REF!</v>
      </c>
    </row>
    <row r="70" spans="1:7" x14ac:dyDescent="0.25">
      <c r="G70" t="s">
        <v>418</v>
      </c>
    </row>
  </sheetData>
  <mergeCells count="35">
    <mergeCell ref="A65:E65"/>
    <mergeCell ref="A2:E2"/>
    <mergeCell ref="A3:E3"/>
    <mergeCell ref="A4:E4"/>
    <mergeCell ref="A5:A6"/>
    <mergeCell ref="B5:B6"/>
    <mergeCell ref="C5:C6"/>
    <mergeCell ref="D5:D6"/>
    <mergeCell ref="E5:E6"/>
    <mergeCell ref="A43:E43"/>
    <mergeCell ref="A22:E22"/>
    <mergeCell ref="A23:E23"/>
    <mergeCell ref="A24:E24"/>
    <mergeCell ref="A25:A26"/>
    <mergeCell ref="B25:B26"/>
    <mergeCell ref="C25:C26"/>
    <mergeCell ref="D25:D26"/>
    <mergeCell ref="E25:E26"/>
    <mergeCell ref="A40:A41"/>
    <mergeCell ref="B40:B41"/>
    <mergeCell ref="C40:C41"/>
    <mergeCell ref="D40:D41"/>
    <mergeCell ref="E40:E41"/>
    <mergeCell ref="A44:E44"/>
    <mergeCell ref="A45:E45"/>
    <mergeCell ref="A46:A47"/>
    <mergeCell ref="B46:B47"/>
    <mergeCell ref="C46:C47"/>
    <mergeCell ref="D46:D47"/>
    <mergeCell ref="E46:E47"/>
    <mergeCell ref="A61:A62"/>
    <mergeCell ref="B61:B62"/>
    <mergeCell ref="C61:C62"/>
    <mergeCell ref="D61:D62"/>
    <mergeCell ref="E61:E6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F86"/>
  <sheetViews>
    <sheetView topLeftCell="C16" workbookViewId="0">
      <selection activeCell="I20" sqref="I20"/>
    </sheetView>
  </sheetViews>
  <sheetFormatPr baseColWidth="10" defaultRowHeight="15" x14ac:dyDescent="0.25"/>
  <cols>
    <col min="1" max="1" width="18.85546875" customWidth="1"/>
    <col min="2" max="2" width="17.7109375" customWidth="1"/>
    <col min="3" max="3" width="16.42578125" bestFit="1" customWidth="1"/>
    <col min="4" max="4" width="17.85546875" bestFit="1" customWidth="1"/>
    <col min="5" max="5" width="15.28515625" bestFit="1" customWidth="1"/>
    <col min="6" max="6" width="18" customWidth="1"/>
  </cols>
  <sheetData>
    <row r="1" spans="1:6" x14ac:dyDescent="0.25">
      <c r="A1" s="157" t="s">
        <v>391</v>
      </c>
      <c r="B1" s="158"/>
      <c r="C1" s="158"/>
      <c r="D1" s="158"/>
      <c r="E1" s="158"/>
      <c r="F1" s="159"/>
    </row>
    <row r="2" spans="1:6" x14ac:dyDescent="0.25">
      <c r="A2" s="160" t="s">
        <v>1</v>
      </c>
      <c r="B2" s="161"/>
      <c r="C2" s="161"/>
      <c r="D2" s="161"/>
      <c r="E2" s="161"/>
      <c r="F2" s="162"/>
    </row>
    <row r="3" spans="1:6" x14ac:dyDescent="0.25">
      <c r="A3" s="163" t="s">
        <v>422</v>
      </c>
      <c r="B3" s="164"/>
      <c r="C3" s="164"/>
      <c r="D3" s="164"/>
      <c r="E3" s="164"/>
      <c r="F3" s="165"/>
    </row>
    <row r="4" spans="1:6" x14ac:dyDescent="0.25">
      <c r="A4" s="103" t="s">
        <v>2</v>
      </c>
      <c r="B4" s="103" t="s">
        <v>27</v>
      </c>
      <c r="C4" s="121" t="s">
        <v>3</v>
      </c>
      <c r="D4" s="121" t="s">
        <v>4</v>
      </c>
      <c r="E4" s="121" t="s">
        <v>5</v>
      </c>
      <c r="F4" s="121" t="s">
        <v>6</v>
      </c>
    </row>
    <row r="5" spans="1:6" x14ac:dyDescent="0.25">
      <c r="A5" s="98"/>
      <c r="B5" s="98"/>
      <c r="C5" s="122"/>
      <c r="D5" s="122"/>
      <c r="E5" s="122"/>
      <c r="F5" s="122"/>
    </row>
    <row r="6" spans="1:6" x14ac:dyDescent="0.25">
      <c r="A6" s="103" t="s">
        <v>7</v>
      </c>
      <c r="B6" s="53" t="s">
        <v>415</v>
      </c>
      <c r="C6" s="19">
        <v>6.6455319148936178</v>
      </c>
      <c r="D6" s="19">
        <v>19412.43795620438</v>
      </c>
      <c r="E6" s="19">
        <v>19874.061669919043</v>
      </c>
      <c r="F6" s="1">
        <f>E6/D6</f>
        <v>1.0237797908102071</v>
      </c>
    </row>
    <row r="7" spans="1:6" x14ac:dyDescent="0.25">
      <c r="A7" s="117"/>
      <c r="B7" s="53" t="s">
        <v>416</v>
      </c>
      <c r="C7" s="19">
        <v>11.392340425531916</v>
      </c>
      <c r="D7" s="19">
        <v>19946.28</v>
      </c>
      <c r="E7" s="19">
        <v>18263.92265074173</v>
      </c>
      <c r="F7" s="1">
        <f t="shared" ref="F7:F58" si="0">E7/D7</f>
        <v>0.91565558343419073</v>
      </c>
    </row>
    <row r="8" spans="1:6" x14ac:dyDescent="0.25">
      <c r="A8" s="98"/>
      <c r="B8" s="53" t="s">
        <v>417</v>
      </c>
      <c r="C8" s="20">
        <v>13.291063829787236</v>
      </c>
      <c r="D8" s="20">
        <v>20460.720984759671</v>
      </c>
      <c r="E8" s="20">
        <v>21902.536141507699</v>
      </c>
      <c r="F8" s="1">
        <f t="shared" si="0"/>
        <v>1.0704674658249811</v>
      </c>
    </row>
    <row r="9" spans="1:6" x14ac:dyDescent="0.25">
      <c r="A9" s="106" t="s">
        <v>392</v>
      </c>
      <c r="B9" s="106"/>
      <c r="C9" s="56">
        <v>31.328936170212771</v>
      </c>
      <c r="D9" s="57">
        <v>59819.438940964043</v>
      </c>
      <c r="E9" s="57">
        <v>60040.520462168475</v>
      </c>
      <c r="F9" s="62">
        <f>E9/D9</f>
        <v>1.0036958140216363</v>
      </c>
    </row>
    <row r="10" spans="1:6" x14ac:dyDescent="0.25">
      <c r="A10" s="106" t="s">
        <v>8</v>
      </c>
      <c r="B10" s="81" t="s">
        <v>415</v>
      </c>
      <c r="C10" s="20">
        <v>3.7974468085106388</v>
      </c>
      <c r="D10" s="20">
        <v>13346.05109489051</v>
      </c>
      <c r="E10" s="20">
        <v>13218.561947899643</v>
      </c>
      <c r="F10" s="1">
        <f t="shared" si="0"/>
        <v>0.99044742552801435</v>
      </c>
    </row>
    <row r="11" spans="1:6" x14ac:dyDescent="0.25">
      <c r="A11" s="106"/>
      <c r="B11" s="81" t="s">
        <v>416</v>
      </c>
      <c r="C11" s="20">
        <v>7.5948936170212775</v>
      </c>
      <c r="D11" s="20">
        <v>13297.52</v>
      </c>
      <c r="E11" s="20">
        <v>10770.727517097204</v>
      </c>
      <c r="F11" s="1">
        <f t="shared" si="0"/>
        <v>0.8099801705203078</v>
      </c>
    </row>
    <row r="12" spans="1:6" x14ac:dyDescent="0.25">
      <c r="A12" s="106"/>
      <c r="B12" s="81" t="s">
        <v>417</v>
      </c>
      <c r="C12" s="20">
        <v>10.442978723404257</v>
      </c>
      <c r="D12" s="20">
        <v>13250.752637749121</v>
      </c>
      <c r="E12" s="20">
        <v>14155.200888944828</v>
      </c>
      <c r="F12" s="1">
        <f t="shared" si="0"/>
        <v>1.0682563682170845</v>
      </c>
    </row>
    <row r="13" spans="1:6" x14ac:dyDescent="0.25">
      <c r="A13" s="102" t="s">
        <v>393</v>
      </c>
      <c r="B13" s="102"/>
      <c r="C13" s="56">
        <v>21.835319148936172</v>
      </c>
      <c r="D13" s="57">
        <v>39894.323732639634</v>
      </c>
      <c r="E13" s="57">
        <v>38144.490353941677</v>
      </c>
      <c r="F13" s="62">
        <f>E13/D13</f>
        <v>0.95613828697975078</v>
      </c>
    </row>
    <row r="14" spans="1:6" x14ac:dyDescent="0.25">
      <c r="A14" s="153" t="s">
        <v>9</v>
      </c>
      <c r="B14" s="81" t="s">
        <v>415</v>
      </c>
      <c r="C14" s="20">
        <v>9.4936170212765969</v>
      </c>
      <c r="D14" s="20">
        <v>13346.05109489051</v>
      </c>
      <c r="E14" s="20">
        <v>13274.024445583136</v>
      </c>
      <c r="F14" s="1">
        <f t="shared" si="0"/>
        <v>0.99460314899176816</v>
      </c>
    </row>
    <row r="15" spans="1:6" x14ac:dyDescent="0.25">
      <c r="A15" s="153"/>
      <c r="B15" s="81" t="s">
        <v>416</v>
      </c>
      <c r="C15" s="20">
        <v>8.5442553191489381</v>
      </c>
      <c r="D15" s="20">
        <v>13297.52</v>
      </c>
      <c r="E15" s="20">
        <v>12284.014733249362</v>
      </c>
      <c r="F15" s="1">
        <f t="shared" si="0"/>
        <v>0.9237823844784111</v>
      </c>
    </row>
    <row r="16" spans="1:6" x14ac:dyDescent="0.25">
      <c r="A16" s="153"/>
      <c r="B16" s="81" t="s">
        <v>417</v>
      </c>
      <c r="C16" s="20">
        <v>12.341702127659577</v>
      </c>
      <c r="D16" s="20">
        <v>13250.752637749121</v>
      </c>
      <c r="E16" s="20">
        <v>14254.311827577994</v>
      </c>
      <c r="F16" s="1">
        <f t="shared" si="0"/>
        <v>1.0757360141921226</v>
      </c>
    </row>
    <row r="17" spans="1:6" x14ac:dyDescent="0.25">
      <c r="A17" s="102" t="s">
        <v>394</v>
      </c>
      <c r="B17" s="102"/>
      <c r="C17" s="82">
        <v>30.379574468085114</v>
      </c>
      <c r="D17" s="57">
        <v>39894.323732639634</v>
      </c>
      <c r="E17" s="57">
        <v>39812.351006410492</v>
      </c>
      <c r="F17" s="21">
        <f t="shared" si="0"/>
        <v>0.99794525339548301</v>
      </c>
    </row>
    <row r="18" spans="1:6" x14ac:dyDescent="0.25">
      <c r="A18" s="106" t="s">
        <v>10</v>
      </c>
      <c r="B18" s="81" t="s">
        <v>415</v>
      </c>
      <c r="C18" s="20">
        <v>10.442978723404256</v>
      </c>
      <c r="D18" s="20">
        <v>13346.05109489051</v>
      </c>
      <c r="E18" s="20">
        <v>13255.536946355307</v>
      </c>
      <c r="F18" s="1">
        <f t="shared" si="0"/>
        <v>0.99321790783718367</v>
      </c>
    </row>
    <row r="19" spans="1:6" x14ac:dyDescent="0.25">
      <c r="A19" s="106"/>
      <c r="B19" s="81" t="s">
        <v>416</v>
      </c>
      <c r="C19" s="20">
        <v>6.6455319148936178</v>
      </c>
      <c r="D19" s="20">
        <v>13297.52</v>
      </c>
      <c r="E19" s="20">
        <v>13145.67293461714</v>
      </c>
      <c r="F19" s="1">
        <f t="shared" si="0"/>
        <v>0.98858079812003585</v>
      </c>
    </row>
    <row r="20" spans="1:6" x14ac:dyDescent="0.25">
      <c r="A20" s="106"/>
      <c r="B20" s="81" t="s">
        <v>417</v>
      </c>
      <c r="C20" s="20">
        <v>12.341702127659577</v>
      </c>
      <c r="D20" s="20">
        <v>13250.752637749121</v>
      </c>
      <c r="E20" s="20">
        <v>14449.589815577998</v>
      </c>
      <c r="F20" s="1">
        <f t="shared" si="0"/>
        <v>1.0904731384399702</v>
      </c>
    </row>
    <row r="21" spans="1:6" x14ac:dyDescent="0.25">
      <c r="A21" s="102" t="s">
        <v>395</v>
      </c>
      <c r="B21" s="102"/>
      <c r="C21" s="53">
        <v>29.43021276595745</v>
      </c>
      <c r="D21" s="57">
        <v>39894.323732639634</v>
      </c>
      <c r="E21" s="57">
        <v>40850.799696550443</v>
      </c>
      <c r="F21" s="21">
        <f t="shared" si="0"/>
        <v>1.0239752394431056</v>
      </c>
    </row>
    <row r="22" spans="1:6" x14ac:dyDescent="0.25">
      <c r="A22" s="154" t="s">
        <v>11</v>
      </c>
      <c r="B22" s="81" t="s">
        <v>415</v>
      </c>
      <c r="C22" s="20">
        <v>9.4936170212765969</v>
      </c>
      <c r="D22" s="20">
        <v>13346.05109489051</v>
      </c>
      <c r="E22" s="20">
        <v>13249.374446612695</v>
      </c>
      <c r="F22" s="1">
        <f t="shared" si="0"/>
        <v>0.99275616078565543</v>
      </c>
    </row>
    <row r="23" spans="1:6" x14ac:dyDescent="0.25">
      <c r="A23" s="155"/>
      <c r="B23" s="81" t="s">
        <v>416</v>
      </c>
      <c r="C23" s="20">
        <v>6.6455319148936178</v>
      </c>
      <c r="D23" s="20">
        <v>13297.52</v>
      </c>
      <c r="E23" s="20">
        <v>12154.766003044195</v>
      </c>
      <c r="F23" s="1">
        <f t="shared" si="0"/>
        <v>0.9140626224321674</v>
      </c>
    </row>
    <row r="24" spans="1:6" x14ac:dyDescent="0.25">
      <c r="A24" s="156"/>
      <c r="B24" s="81" t="s">
        <v>417</v>
      </c>
      <c r="C24" s="20">
        <v>12.341702127659577</v>
      </c>
      <c r="D24" s="20">
        <v>13250.752637749121</v>
      </c>
      <c r="E24" s="20">
        <v>14508.467600904629</v>
      </c>
      <c r="F24" s="1">
        <f t="shared" si="0"/>
        <v>1.0949164924845471</v>
      </c>
    </row>
    <row r="25" spans="1:6" x14ac:dyDescent="0.25">
      <c r="A25" s="102" t="s">
        <v>396</v>
      </c>
      <c r="B25" s="102"/>
      <c r="C25" s="53">
        <v>28.480851063829792</v>
      </c>
      <c r="D25" s="57">
        <v>39894.323732639634</v>
      </c>
      <c r="E25" s="57">
        <v>39912.608050561517</v>
      </c>
      <c r="F25" s="21">
        <f t="shared" si="0"/>
        <v>1.0004583187835046</v>
      </c>
    </row>
    <row r="26" spans="1:6" x14ac:dyDescent="0.25">
      <c r="A26" s="153" t="s">
        <v>12</v>
      </c>
      <c r="B26" s="81" t="s">
        <v>415</v>
      </c>
      <c r="C26" s="20">
        <v>9.4936170212765969</v>
      </c>
      <c r="D26" s="20">
        <v>13346.05109489051</v>
      </c>
      <c r="E26" s="20">
        <v>13249.374446612695</v>
      </c>
      <c r="F26" s="1">
        <f t="shared" si="0"/>
        <v>0.99275616078565543</v>
      </c>
    </row>
    <row r="27" spans="1:6" x14ac:dyDescent="0.25">
      <c r="A27" s="153"/>
      <c r="B27" s="81" t="s">
        <v>416</v>
      </c>
      <c r="C27" s="20">
        <v>7.5948936170212775</v>
      </c>
      <c r="D27" s="20">
        <v>13297.52</v>
      </c>
      <c r="E27" s="20">
        <v>12192.463549354035</v>
      </c>
      <c r="F27" s="1">
        <f t="shared" si="0"/>
        <v>0.91689755302898845</v>
      </c>
    </row>
    <row r="28" spans="1:6" x14ac:dyDescent="0.25">
      <c r="A28" s="153"/>
      <c r="B28" s="81" t="s">
        <v>417</v>
      </c>
      <c r="C28" s="20">
        <v>12.341702127659577</v>
      </c>
      <c r="D28" s="20">
        <v>13250.752637749121</v>
      </c>
      <c r="E28" s="20">
        <v>14209.17219216091</v>
      </c>
      <c r="F28" s="1">
        <f t="shared" si="0"/>
        <v>1.0723294427579468</v>
      </c>
    </row>
    <row r="29" spans="1:6" x14ac:dyDescent="0.25">
      <c r="A29" s="102" t="s">
        <v>397</v>
      </c>
      <c r="B29" s="102"/>
      <c r="C29" s="53">
        <v>29.430212765957453</v>
      </c>
      <c r="D29" s="57">
        <v>39894.323732639634</v>
      </c>
      <c r="E29" s="57">
        <v>39651.010188127635</v>
      </c>
      <c r="F29" s="21">
        <f t="shared" si="0"/>
        <v>0.99390104852653682</v>
      </c>
    </row>
    <row r="30" spans="1:6" x14ac:dyDescent="0.25">
      <c r="A30" s="153" t="s">
        <v>13</v>
      </c>
      <c r="B30" s="81" t="s">
        <v>415</v>
      </c>
      <c r="C30" s="20">
        <v>10.442978723404256</v>
      </c>
      <c r="D30" s="20">
        <v>13346.05109489051</v>
      </c>
      <c r="E30" s="20">
        <v>13254.304446406784</v>
      </c>
      <c r="F30" s="1">
        <f t="shared" si="0"/>
        <v>0.993125558426878</v>
      </c>
    </row>
    <row r="31" spans="1:6" x14ac:dyDescent="0.25">
      <c r="A31" s="153"/>
      <c r="B31" s="81" t="s">
        <v>416</v>
      </c>
      <c r="C31" s="20">
        <v>9.4936170212765969</v>
      </c>
      <c r="D31" s="20">
        <v>13297.52</v>
      </c>
      <c r="E31" s="20">
        <v>12181.692821836938</v>
      </c>
      <c r="F31" s="1">
        <f t="shared" si="0"/>
        <v>0.91608757285846809</v>
      </c>
    </row>
    <row r="32" spans="1:6" x14ac:dyDescent="0.25">
      <c r="A32" s="153"/>
      <c r="B32" s="81" t="s">
        <v>417</v>
      </c>
      <c r="C32" s="20">
        <v>13.291063829787236</v>
      </c>
      <c r="D32" s="20">
        <v>13250.752637749121</v>
      </c>
      <c r="E32" s="20">
        <v>14217.022563537794</v>
      </c>
      <c r="F32" s="1">
        <f t="shared" si="0"/>
        <v>1.0729218899638904</v>
      </c>
    </row>
    <row r="33" spans="1:6" x14ac:dyDescent="0.25">
      <c r="A33" s="104" t="s">
        <v>398</v>
      </c>
      <c r="B33" s="105"/>
      <c r="C33" s="53">
        <v>33.227659574468085</v>
      </c>
      <c r="D33" s="57">
        <v>39894.323732639634</v>
      </c>
      <c r="E33" s="57">
        <v>39653.019831781516</v>
      </c>
      <c r="F33" s="21">
        <f t="shared" si="0"/>
        <v>0.99395142270175407</v>
      </c>
    </row>
    <row r="34" spans="1:6" x14ac:dyDescent="0.25">
      <c r="A34" s="153" t="s">
        <v>14</v>
      </c>
      <c r="B34" s="81" t="s">
        <v>415</v>
      </c>
      <c r="C34" s="20">
        <v>8.5442553191489363</v>
      </c>
      <c r="D34" s="20">
        <v>13346.05109489051</v>
      </c>
      <c r="E34" s="20">
        <v>13244.444446818607</v>
      </c>
      <c r="F34" s="1">
        <f t="shared" si="0"/>
        <v>0.99238676314443275</v>
      </c>
    </row>
    <row r="35" spans="1:6" x14ac:dyDescent="0.25">
      <c r="A35" s="153"/>
      <c r="B35" s="81" t="s">
        <v>416</v>
      </c>
      <c r="C35" s="20">
        <v>7.5948936170212775</v>
      </c>
      <c r="D35" s="20">
        <v>13297.52</v>
      </c>
      <c r="E35" s="20">
        <v>12176.30745807839</v>
      </c>
      <c r="F35" s="1">
        <f t="shared" si="0"/>
        <v>0.91568258277320813</v>
      </c>
    </row>
    <row r="36" spans="1:6" x14ac:dyDescent="0.25">
      <c r="A36" s="153"/>
      <c r="B36" s="81" t="s">
        <v>417</v>
      </c>
      <c r="C36" s="20">
        <v>12.341702127659577</v>
      </c>
      <c r="D36" s="20">
        <v>13250.752637749121</v>
      </c>
      <c r="E36" s="20">
        <v>14116.930328482518</v>
      </c>
      <c r="F36" s="1">
        <f t="shared" si="0"/>
        <v>1.0653681880881094</v>
      </c>
    </row>
    <row r="37" spans="1:6" x14ac:dyDescent="0.25">
      <c r="A37" s="102" t="s">
        <v>399</v>
      </c>
      <c r="B37" s="102"/>
      <c r="C37" s="53">
        <v>28.480851063829792</v>
      </c>
      <c r="D37" s="57">
        <v>39894.323732639634</v>
      </c>
      <c r="E37" s="58">
        <v>39537.682233379513</v>
      </c>
      <c r="F37" s="21">
        <f t="shared" si="0"/>
        <v>0.99106034478362814</v>
      </c>
    </row>
    <row r="38" spans="1:6" x14ac:dyDescent="0.25">
      <c r="A38" s="153" t="s">
        <v>15</v>
      </c>
      <c r="B38" s="81" t="s">
        <v>415</v>
      </c>
      <c r="C38" s="20">
        <v>5.6961702127659581</v>
      </c>
      <c r="D38" s="20">
        <v>8341.2819343065694</v>
      </c>
      <c r="E38" s="20">
        <v>8281.1671541200649</v>
      </c>
      <c r="F38" s="1">
        <f t="shared" si="0"/>
        <v>0.99279310054977754</v>
      </c>
    </row>
    <row r="39" spans="1:6" x14ac:dyDescent="0.25">
      <c r="A39" s="153"/>
      <c r="B39" s="81" t="s">
        <v>416</v>
      </c>
      <c r="C39" s="20">
        <v>5.6961702127659581</v>
      </c>
      <c r="D39" s="20">
        <v>8310.9500000000007</v>
      </c>
      <c r="E39" s="20">
        <v>7938.5539457489767</v>
      </c>
      <c r="F39" s="1">
        <f t="shared" si="0"/>
        <v>0.95519211952291572</v>
      </c>
    </row>
    <row r="40" spans="1:6" x14ac:dyDescent="0.25">
      <c r="A40" s="153"/>
      <c r="B40" s="81" t="s">
        <v>417</v>
      </c>
      <c r="C40" s="20">
        <v>9.4936170212765969</v>
      </c>
      <c r="D40" s="20">
        <v>8281.7203985931992</v>
      </c>
      <c r="E40" s="20">
        <v>9263.4382247236863</v>
      </c>
      <c r="F40" s="1">
        <f t="shared" si="0"/>
        <v>1.1185403248215491</v>
      </c>
    </row>
    <row r="41" spans="1:6" x14ac:dyDescent="0.25">
      <c r="A41" s="104" t="s">
        <v>400</v>
      </c>
      <c r="B41" s="105"/>
      <c r="C41" s="53">
        <v>20.885957446808511</v>
      </c>
      <c r="D41" s="57">
        <v>24933.952332899767</v>
      </c>
      <c r="E41" s="58">
        <v>25483.159324592729</v>
      </c>
      <c r="F41" s="21">
        <f t="shared" si="0"/>
        <v>1.0220264715501319</v>
      </c>
    </row>
    <row r="42" spans="1:6" x14ac:dyDescent="0.25">
      <c r="A42" s="153" t="s">
        <v>16</v>
      </c>
      <c r="B42" s="81" t="s">
        <v>415</v>
      </c>
      <c r="C42" s="20">
        <v>7.5948936170212775</v>
      </c>
      <c r="D42" s="20">
        <v>10009.538321167884</v>
      </c>
      <c r="E42" s="20">
        <v>9937.647084933782</v>
      </c>
      <c r="F42" s="1">
        <f t="shared" si="0"/>
        <v>0.99281772705919236</v>
      </c>
    </row>
    <row r="43" spans="1:6" x14ac:dyDescent="0.25">
      <c r="A43" s="153"/>
      <c r="B43" s="81" t="s">
        <v>416</v>
      </c>
      <c r="C43" s="20">
        <v>6.6455319148936178</v>
      </c>
      <c r="D43" s="20">
        <v>9973.14</v>
      </c>
      <c r="E43" s="20">
        <v>9132.499861746719</v>
      </c>
      <c r="F43" s="1">
        <f t="shared" si="0"/>
        <v>0.91570958211222542</v>
      </c>
    </row>
    <row r="44" spans="1:6" x14ac:dyDescent="0.25">
      <c r="A44" s="153"/>
      <c r="B44" s="81" t="s">
        <v>417</v>
      </c>
      <c r="C44" s="20">
        <v>9.4936170212765969</v>
      </c>
      <c r="D44" s="20">
        <v>9938.0644783118405</v>
      </c>
      <c r="E44" s="20">
        <v>11417.383871256367</v>
      </c>
      <c r="F44" s="1">
        <f t="shared" si="0"/>
        <v>1.1488538735256641</v>
      </c>
    </row>
    <row r="45" spans="1:6" x14ac:dyDescent="0.25">
      <c r="A45" s="102" t="s">
        <v>401</v>
      </c>
      <c r="B45" s="102"/>
      <c r="C45" s="53">
        <v>23.734042553191493</v>
      </c>
      <c r="D45" s="9">
        <v>29920.742799479725</v>
      </c>
      <c r="E45" s="57">
        <v>30487.530817936866</v>
      </c>
      <c r="F45" s="21">
        <f t="shared" si="0"/>
        <v>1.0189429795328142</v>
      </c>
    </row>
    <row r="46" spans="1:6" x14ac:dyDescent="0.25">
      <c r="A46" s="153" t="s">
        <v>17</v>
      </c>
      <c r="B46" s="81" t="s">
        <v>415</v>
      </c>
      <c r="C46" s="20">
        <v>8.5442553191489363</v>
      </c>
      <c r="D46" s="20">
        <v>13346.05109489051</v>
      </c>
      <c r="E46" s="20">
        <v>13260.466946149394</v>
      </c>
      <c r="F46" s="1">
        <f t="shared" si="0"/>
        <v>0.99358730547840612</v>
      </c>
    </row>
    <row r="47" spans="1:6" x14ac:dyDescent="0.25">
      <c r="A47" s="153"/>
      <c r="B47" s="81" t="s">
        <v>416</v>
      </c>
      <c r="C47" s="20">
        <v>8.5442553191489381</v>
      </c>
      <c r="D47" s="20">
        <v>13297.52</v>
      </c>
      <c r="E47" s="20">
        <v>11427.741895640134</v>
      </c>
      <c r="F47" s="1">
        <f t="shared" si="0"/>
        <v>0.85938896092204664</v>
      </c>
    </row>
    <row r="48" spans="1:6" x14ac:dyDescent="0.25">
      <c r="A48" s="153"/>
      <c r="B48" s="81" t="s">
        <v>417</v>
      </c>
      <c r="C48" s="20">
        <v>10.442978723404257</v>
      </c>
      <c r="D48" s="20">
        <v>13250.752637749121</v>
      </c>
      <c r="E48" s="20">
        <v>14402.487587316689</v>
      </c>
      <c r="F48" s="1">
        <f t="shared" si="0"/>
        <v>1.0869184552043083</v>
      </c>
    </row>
    <row r="49" spans="1:6" x14ac:dyDescent="0.25">
      <c r="A49" s="102" t="s">
        <v>402</v>
      </c>
      <c r="B49" s="102"/>
      <c r="C49" s="53">
        <v>27.531489361702135</v>
      </c>
      <c r="D49" s="57">
        <v>39894.323732639634</v>
      </c>
      <c r="E49" s="57">
        <v>39090.696429106218</v>
      </c>
      <c r="F49" s="21">
        <f t="shared" si="0"/>
        <v>0.97985609910524873</v>
      </c>
    </row>
    <row r="50" spans="1:6" x14ac:dyDescent="0.25">
      <c r="A50" s="153" t="s">
        <v>18</v>
      </c>
      <c r="B50" s="81" t="s">
        <v>415</v>
      </c>
      <c r="C50" s="20">
        <v>6.6455319148936178</v>
      </c>
      <c r="D50" s="20">
        <v>8341.2819343065694</v>
      </c>
      <c r="E50" s="20">
        <v>8280.7974041355083</v>
      </c>
      <c r="F50" s="1">
        <f t="shared" si="0"/>
        <v>0.99274877283283081</v>
      </c>
    </row>
    <row r="51" spans="1:6" x14ac:dyDescent="0.25">
      <c r="A51" s="153"/>
      <c r="B51" s="81" t="s">
        <v>416</v>
      </c>
      <c r="C51" s="20">
        <v>6.6455319148936178</v>
      </c>
      <c r="D51" s="20">
        <v>8310.9500000000007</v>
      </c>
      <c r="E51" s="20">
        <v>7620.8174839946096</v>
      </c>
      <c r="F51" s="1">
        <f t="shared" si="0"/>
        <v>0.91696105547435725</v>
      </c>
    </row>
    <row r="52" spans="1:6" x14ac:dyDescent="0.25">
      <c r="A52" s="153"/>
      <c r="B52" s="81" t="s">
        <v>417</v>
      </c>
      <c r="C52" s="20">
        <v>9.4936170212765969</v>
      </c>
      <c r="D52" s="20">
        <v>8281.7203985931992</v>
      </c>
      <c r="E52" s="20">
        <v>9288.9519316985625</v>
      </c>
      <c r="F52" s="1">
        <f t="shared" si="0"/>
        <v>1.1216210502924562</v>
      </c>
    </row>
    <row r="53" spans="1:6" x14ac:dyDescent="0.25">
      <c r="A53" s="102" t="s">
        <v>403</v>
      </c>
      <c r="B53" s="102"/>
      <c r="C53" s="53">
        <v>22.784680851063833</v>
      </c>
      <c r="D53" s="57">
        <v>24933.952332899767</v>
      </c>
      <c r="E53" s="57">
        <v>25190.56681982868</v>
      </c>
      <c r="F53" s="21">
        <f t="shared" si="0"/>
        <v>1.0102917693714493</v>
      </c>
    </row>
    <row r="54" spans="1:6" x14ac:dyDescent="0.25">
      <c r="A54" s="153" t="s">
        <v>19</v>
      </c>
      <c r="B54" s="81" t="s">
        <v>415</v>
      </c>
      <c r="C54" s="20">
        <v>10.442978723404256</v>
      </c>
      <c r="D54" s="20">
        <v>13346.05109489051</v>
      </c>
      <c r="E54" s="20">
        <v>13249.374446612695</v>
      </c>
      <c r="F54" s="1">
        <f t="shared" si="0"/>
        <v>0.99275616078565543</v>
      </c>
    </row>
    <row r="55" spans="1:6" x14ac:dyDescent="0.25">
      <c r="A55" s="153"/>
      <c r="B55" s="81" t="s">
        <v>416</v>
      </c>
      <c r="C55" s="20">
        <v>9.4936170212765969</v>
      </c>
      <c r="D55" s="20">
        <v>13297.52</v>
      </c>
      <c r="E55" s="20">
        <v>12919.487656758096</v>
      </c>
      <c r="F55" s="1">
        <f t="shared" si="0"/>
        <v>0.97157121453910922</v>
      </c>
    </row>
    <row r="56" spans="1:6" x14ac:dyDescent="0.25">
      <c r="A56" s="153"/>
      <c r="B56" s="81" t="s">
        <v>417</v>
      </c>
      <c r="C56" s="20">
        <v>9.4936170212765969</v>
      </c>
      <c r="D56" s="20">
        <v>13250.752637749121</v>
      </c>
      <c r="E56" s="20">
        <v>14263.143495376989</v>
      </c>
      <c r="F56" s="1">
        <f t="shared" si="0"/>
        <v>1.0764025172988092</v>
      </c>
    </row>
    <row r="57" spans="1:6" x14ac:dyDescent="0.25">
      <c r="A57" s="102" t="s">
        <v>404</v>
      </c>
      <c r="B57" s="102"/>
      <c r="C57" s="53">
        <v>29.43021276595745</v>
      </c>
      <c r="D57" s="57">
        <v>39894.323732639634</v>
      </c>
      <c r="E57" s="57">
        <v>40432.005598747783</v>
      </c>
      <c r="F57" s="21">
        <f t="shared" si="0"/>
        <v>1.0134776533551875</v>
      </c>
    </row>
    <row r="58" spans="1:6" ht="15" customHeight="1" x14ac:dyDescent="0.25">
      <c r="A58" s="65" t="s">
        <v>405</v>
      </c>
      <c r="B58" s="66"/>
      <c r="C58" s="64">
        <v>356.96000000000009</v>
      </c>
      <c r="D58" s="63">
        <v>498657.00000000012</v>
      </c>
      <c r="E58" s="64">
        <v>498286.44081313355</v>
      </c>
      <c r="F58" s="54">
        <f t="shared" si="0"/>
        <v>0.99925688562104498</v>
      </c>
    </row>
    <row r="60" spans="1:6" x14ac:dyDescent="0.25">
      <c r="D60" s="4"/>
      <c r="E60" s="4"/>
    </row>
    <row r="61" spans="1:6" x14ac:dyDescent="0.25">
      <c r="D61" s="4"/>
      <c r="E61" s="67"/>
    </row>
    <row r="67" spans="1:5" ht="18.75" x14ac:dyDescent="0.3">
      <c r="A67" s="143" t="s">
        <v>391</v>
      </c>
      <c r="B67" s="144"/>
      <c r="C67" s="144"/>
      <c r="D67" s="144"/>
      <c r="E67" s="145"/>
    </row>
    <row r="68" spans="1:5" ht="18.75" x14ac:dyDescent="0.3">
      <c r="A68" s="146" t="s">
        <v>1</v>
      </c>
      <c r="B68" s="147"/>
      <c r="C68" s="147"/>
      <c r="D68" s="147"/>
      <c r="E68" s="148"/>
    </row>
    <row r="69" spans="1:5" ht="15" customHeight="1" x14ac:dyDescent="0.3">
      <c r="A69" s="149" t="s">
        <v>406</v>
      </c>
      <c r="B69" s="150"/>
      <c r="C69" s="150"/>
      <c r="D69" s="150"/>
      <c r="E69" s="151"/>
    </row>
    <row r="70" spans="1:5" ht="15" customHeight="1" x14ac:dyDescent="0.25">
      <c r="A70" s="106" t="s">
        <v>2</v>
      </c>
      <c r="B70" s="106"/>
      <c r="C70" s="106"/>
      <c r="D70" s="121" t="s">
        <v>4</v>
      </c>
      <c r="E70" s="121" t="s">
        <v>5</v>
      </c>
    </row>
    <row r="71" spans="1:5" ht="15" customHeight="1" x14ac:dyDescent="0.25">
      <c r="A71" s="106"/>
      <c r="B71" s="106"/>
      <c r="C71" s="106"/>
      <c r="D71" s="122"/>
      <c r="E71" s="122"/>
    </row>
    <row r="72" spans="1:5" x14ac:dyDescent="0.25">
      <c r="A72" s="152" t="s">
        <v>7</v>
      </c>
      <c r="B72" s="152"/>
      <c r="C72" s="152"/>
      <c r="D72" s="59">
        <f>D9</f>
        <v>59819.438940964043</v>
      </c>
      <c r="E72" s="59">
        <f>E9</f>
        <v>60040.520462168475</v>
      </c>
    </row>
    <row r="73" spans="1:5" x14ac:dyDescent="0.25">
      <c r="A73" s="142" t="s">
        <v>407</v>
      </c>
      <c r="B73" s="142"/>
      <c r="C73" s="142"/>
      <c r="D73" s="24">
        <f>D13</f>
        <v>39894.323732639634</v>
      </c>
      <c r="E73" s="24">
        <f>E13</f>
        <v>38144.490353941677</v>
      </c>
    </row>
    <row r="74" spans="1:5" x14ac:dyDescent="0.25">
      <c r="A74" s="138" t="s">
        <v>9</v>
      </c>
      <c r="B74" s="138"/>
      <c r="C74" s="138"/>
      <c r="D74" s="59">
        <f>D17</f>
        <v>39894.323732639634</v>
      </c>
      <c r="E74" s="59">
        <f>E17</f>
        <v>39812.351006410492</v>
      </c>
    </row>
    <row r="75" spans="1:5" x14ac:dyDescent="0.25">
      <c r="A75" s="142" t="s">
        <v>10</v>
      </c>
      <c r="B75" s="142"/>
      <c r="C75" s="142"/>
      <c r="D75" s="24">
        <f>D21</f>
        <v>39894.323732639634</v>
      </c>
      <c r="E75" s="24">
        <f>E21</f>
        <v>40850.799696550443</v>
      </c>
    </row>
    <row r="76" spans="1:5" x14ac:dyDescent="0.25">
      <c r="A76" s="138" t="s">
        <v>11</v>
      </c>
      <c r="B76" s="138"/>
      <c r="C76" s="138"/>
      <c r="D76" s="59">
        <f>D25</f>
        <v>39894.323732639634</v>
      </c>
      <c r="E76" s="59">
        <f>E25</f>
        <v>39912.608050561517</v>
      </c>
    </row>
    <row r="77" spans="1:5" x14ac:dyDescent="0.25">
      <c r="A77" s="142" t="s">
        <v>12</v>
      </c>
      <c r="B77" s="142"/>
      <c r="C77" s="142"/>
      <c r="D77" s="24">
        <f>D29</f>
        <v>39894.323732639634</v>
      </c>
      <c r="E77" s="24">
        <f>E29</f>
        <v>39651.010188127635</v>
      </c>
    </row>
    <row r="78" spans="1:5" x14ac:dyDescent="0.25">
      <c r="A78" s="138" t="s">
        <v>13</v>
      </c>
      <c r="B78" s="138"/>
      <c r="C78" s="138"/>
      <c r="D78" s="59">
        <f>D33</f>
        <v>39894.323732639634</v>
      </c>
      <c r="E78" s="59">
        <f>E33</f>
        <v>39653.019831781516</v>
      </c>
    </row>
    <row r="79" spans="1:5" x14ac:dyDescent="0.25">
      <c r="A79" s="142" t="s">
        <v>14</v>
      </c>
      <c r="B79" s="142"/>
      <c r="C79" s="142"/>
      <c r="D79" s="24">
        <f>D37</f>
        <v>39894.323732639634</v>
      </c>
      <c r="E79" s="60">
        <f>E37</f>
        <v>39537.682233379513</v>
      </c>
    </row>
    <row r="80" spans="1:5" x14ac:dyDescent="0.25">
      <c r="A80" s="138" t="s">
        <v>15</v>
      </c>
      <c r="B80" s="138"/>
      <c r="C80" s="138"/>
      <c r="D80" s="59">
        <f>D41</f>
        <v>24933.952332899767</v>
      </c>
      <c r="E80" s="61">
        <f>E41</f>
        <v>25483.159324592729</v>
      </c>
    </row>
    <row r="81" spans="1:5" x14ac:dyDescent="0.25">
      <c r="A81" s="142" t="s">
        <v>16</v>
      </c>
      <c r="B81" s="142"/>
      <c r="C81" s="142"/>
      <c r="D81" s="30">
        <f>D45</f>
        <v>29920.742799479725</v>
      </c>
      <c r="E81" s="24">
        <f>E45</f>
        <v>30487.530817936866</v>
      </c>
    </row>
    <row r="82" spans="1:5" x14ac:dyDescent="0.25">
      <c r="A82" s="138" t="s">
        <v>17</v>
      </c>
      <c r="B82" s="138"/>
      <c r="C82" s="138"/>
      <c r="D82" s="59">
        <f>D49</f>
        <v>39894.323732639634</v>
      </c>
      <c r="E82" s="59">
        <f>E49</f>
        <v>39090.696429106218</v>
      </c>
    </row>
    <row r="83" spans="1:5" x14ac:dyDescent="0.25">
      <c r="A83" s="142" t="s">
        <v>18</v>
      </c>
      <c r="B83" s="142"/>
      <c r="C83" s="142"/>
      <c r="D83" s="24">
        <f>D53</f>
        <v>24933.952332899767</v>
      </c>
      <c r="E83" s="24">
        <f>E53</f>
        <v>25190.56681982868</v>
      </c>
    </row>
    <row r="84" spans="1:5" x14ac:dyDescent="0.25">
      <c r="A84" s="138" t="s">
        <v>19</v>
      </c>
      <c r="B84" s="138"/>
      <c r="C84" s="138"/>
      <c r="D84" s="59">
        <f>D57</f>
        <v>39894.323732639634</v>
      </c>
      <c r="E84" s="59">
        <f>E57</f>
        <v>40432.005598747783</v>
      </c>
    </row>
    <row r="85" spans="1:5" ht="15" customHeight="1" x14ac:dyDescent="0.25">
      <c r="A85" s="139" t="s">
        <v>405</v>
      </c>
      <c r="B85" s="139"/>
      <c r="C85" s="139"/>
      <c r="D85" s="140">
        <f>D72+D73+D74+D75+D76+D77+D78+D79+D80+D81+D82+D83+D84</f>
        <v>498657.00000000012</v>
      </c>
      <c r="E85" s="141">
        <f>E72+E74+E73+E75+E76+E77+E78+E79+E80+E81+E82+E83+E84</f>
        <v>498286.44081313361</v>
      </c>
    </row>
    <row r="86" spans="1:5" ht="15" customHeight="1" x14ac:dyDescent="0.25">
      <c r="A86" s="139"/>
      <c r="B86" s="139"/>
      <c r="C86" s="139"/>
      <c r="D86" s="139"/>
      <c r="E86" s="139"/>
    </row>
  </sheetData>
  <mergeCells count="57">
    <mergeCell ref="A17:B17"/>
    <mergeCell ref="A1:F1"/>
    <mergeCell ref="A2:F2"/>
    <mergeCell ref="A3:F3"/>
    <mergeCell ref="A4:A5"/>
    <mergeCell ref="B4:B5"/>
    <mergeCell ref="C4:C5"/>
    <mergeCell ref="D4:D5"/>
    <mergeCell ref="E4:E5"/>
    <mergeCell ref="F4:F5"/>
    <mergeCell ref="A6:A8"/>
    <mergeCell ref="A9:B9"/>
    <mergeCell ref="A10:A12"/>
    <mergeCell ref="A13:B13"/>
    <mergeCell ref="A14:A16"/>
    <mergeCell ref="A41:B41"/>
    <mergeCell ref="A18:A20"/>
    <mergeCell ref="A21:B21"/>
    <mergeCell ref="A22:A24"/>
    <mergeCell ref="A25:B25"/>
    <mergeCell ref="A26:A28"/>
    <mergeCell ref="A29:B29"/>
    <mergeCell ref="A30:A32"/>
    <mergeCell ref="A33:B33"/>
    <mergeCell ref="A34:A36"/>
    <mergeCell ref="A37:B37"/>
    <mergeCell ref="A38:A40"/>
    <mergeCell ref="A54:A56"/>
    <mergeCell ref="A57:B57"/>
    <mergeCell ref="A42:A44"/>
    <mergeCell ref="A45:B45"/>
    <mergeCell ref="A46:A48"/>
    <mergeCell ref="A49:B49"/>
    <mergeCell ref="A50:A52"/>
    <mergeCell ref="A53:B53"/>
    <mergeCell ref="A77:C77"/>
    <mergeCell ref="A67:E67"/>
    <mergeCell ref="A68:E68"/>
    <mergeCell ref="A69:E69"/>
    <mergeCell ref="A70:C71"/>
    <mergeCell ref="D70:D71"/>
    <mergeCell ref="E70:E71"/>
    <mergeCell ref="A72:C72"/>
    <mergeCell ref="A73:C73"/>
    <mergeCell ref="A74:C74"/>
    <mergeCell ref="A75:C75"/>
    <mergeCell ref="A76:C76"/>
    <mergeCell ref="A84:C84"/>
    <mergeCell ref="A85:C86"/>
    <mergeCell ref="D85:D86"/>
    <mergeCell ref="E85:E86"/>
    <mergeCell ref="A78:C78"/>
    <mergeCell ref="A79:C79"/>
    <mergeCell ref="A80:C80"/>
    <mergeCell ref="A81:C81"/>
    <mergeCell ref="A82:C82"/>
    <mergeCell ref="A83:C8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70"/>
  <sheetViews>
    <sheetView topLeftCell="A157" workbookViewId="0">
      <selection activeCell="E173" sqref="E173:F173"/>
    </sheetView>
  </sheetViews>
  <sheetFormatPr baseColWidth="10" defaultRowHeight="15" x14ac:dyDescent="0.25"/>
  <cols>
    <col min="1" max="1" width="12" customWidth="1"/>
    <col min="2" max="2" width="48.42578125" customWidth="1"/>
    <col min="3" max="3" width="20.7109375" customWidth="1"/>
  </cols>
  <sheetData>
    <row r="1" spans="1:3" x14ac:dyDescent="0.25">
      <c r="A1" s="108" t="s">
        <v>0</v>
      </c>
      <c r="B1" s="109"/>
      <c r="C1" s="110"/>
    </row>
    <row r="2" spans="1:3" x14ac:dyDescent="0.25">
      <c r="A2" s="111" t="s">
        <v>1</v>
      </c>
      <c r="B2" s="112"/>
      <c r="C2" s="113"/>
    </row>
    <row r="3" spans="1:3" x14ac:dyDescent="0.25">
      <c r="A3" s="114" t="s">
        <v>421</v>
      </c>
      <c r="B3" s="115"/>
      <c r="C3" s="116"/>
    </row>
    <row r="4" spans="1:3" x14ac:dyDescent="0.25">
      <c r="A4" s="103" t="s">
        <v>27</v>
      </c>
      <c r="B4" s="102" t="s">
        <v>7</v>
      </c>
      <c r="C4" s="102"/>
    </row>
    <row r="5" spans="1:3" x14ac:dyDescent="0.25">
      <c r="A5" s="117"/>
      <c r="B5" s="103" t="s">
        <v>28</v>
      </c>
      <c r="C5" s="103" t="s">
        <v>29</v>
      </c>
    </row>
    <row r="6" spans="1:3" x14ac:dyDescent="0.25">
      <c r="A6" s="98"/>
      <c r="B6" s="98"/>
      <c r="C6" s="98"/>
    </row>
    <row r="7" spans="1:3" x14ac:dyDescent="0.25">
      <c r="A7" s="107" t="s">
        <v>415</v>
      </c>
      <c r="B7" s="22" t="s">
        <v>30</v>
      </c>
      <c r="C7" s="13">
        <v>2495.8123957572752</v>
      </c>
    </row>
    <row r="8" spans="1:3" x14ac:dyDescent="0.25">
      <c r="A8" s="107"/>
      <c r="B8" s="22" t="s">
        <v>31</v>
      </c>
      <c r="C8" s="13">
        <v>2489.6498960146646</v>
      </c>
    </row>
    <row r="9" spans="1:3" x14ac:dyDescent="0.25">
      <c r="A9" s="107"/>
      <c r="B9" s="22" t="s">
        <v>32</v>
      </c>
      <c r="C9" s="13">
        <v>3735.7073439705191</v>
      </c>
    </row>
    <row r="10" spans="1:3" x14ac:dyDescent="0.25">
      <c r="A10" s="107"/>
      <c r="B10" s="22" t="s">
        <v>33</v>
      </c>
      <c r="C10" s="13">
        <v>3714.7548448456432</v>
      </c>
    </row>
    <row r="11" spans="1:3" x14ac:dyDescent="0.25">
      <c r="A11" s="107"/>
      <c r="B11" s="22" t="s">
        <v>34</v>
      </c>
      <c r="C11" s="13">
        <v>2468.6973968897887</v>
      </c>
    </row>
    <row r="12" spans="1:3" x14ac:dyDescent="0.25">
      <c r="A12" s="107"/>
      <c r="B12" s="22" t="s">
        <v>35</v>
      </c>
      <c r="C12" s="13">
        <v>3736.9398439190413</v>
      </c>
    </row>
    <row r="13" spans="1:3" x14ac:dyDescent="0.25">
      <c r="A13" s="107"/>
      <c r="B13" s="22" t="s">
        <v>36</v>
      </c>
      <c r="C13" s="13">
        <v>1232.4999485221113</v>
      </c>
    </row>
    <row r="14" spans="1:3" x14ac:dyDescent="0.25">
      <c r="A14" s="107"/>
      <c r="B14" s="23" t="s">
        <v>25</v>
      </c>
      <c r="C14" s="24">
        <v>19874.061669919043</v>
      </c>
    </row>
    <row r="15" spans="1:3" ht="15" customHeight="1" x14ac:dyDescent="0.25">
      <c r="A15" s="107" t="s">
        <v>415</v>
      </c>
      <c r="B15" s="102" t="s">
        <v>8</v>
      </c>
      <c r="C15" s="102"/>
    </row>
    <row r="16" spans="1:3" x14ac:dyDescent="0.25">
      <c r="A16" s="107"/>
      <c r="B16" s="103" t="s">
        <v>28</v>
      </c>
      <c r="C16" s="103" t="s">
        <v>29</v>
      </c>
    </row>
    <row r="17" spans="1:3" x14ac:dyDescent="0.25">
      <c r="A17" s="107"/>
      <c r="B17" s="98"/>
      <c r="C17" s="98"/>
    </row>
    <row r="18" spans="1:3" x14ac:dyDescent="0.25">
      <c r="A18" s="107"/>
      <c r="B18" s="22" t="s">
        <v>37</v>
      </c>
      <c r="C18" s="13">
        <v>1943.6524188193694</v>
      </c>
    </row>
    <row r="19" spans="1:3" x14ac:dyDescent="0.25">
      <c r="A19" s="107"/>
      <c r="B19" s="22" t="s">
        <v>38</v>
      </c>
      <c r="C19" s="13">
        <v>4181.8723253355229</v>
      </c>
    </row>
    <row r="20" spans="1:3" x14ac:dyDescent="0.25">
      <c r="A20" s="107"/>
      <c r="B20" s="22" t="s">
        <v>39</v>
      </c>
      <c r="C20" s="13">
        <v>3333.9123607523111</v>
      </c>
    </row>
    <row r="21" spans="1:3" x14ac:dyDescent="0.25">
      <c r="A21" s="107"/>
      <c r="B21" s="26" t="s">
        <v>40</v>
      </c>
      <c r="C21" s="13">
        <v>3759.124842992439</v>
      </c>
    </row>
    <row r="22" spans="1:3" x14ac:dyDescent="0.25">
      <c r="A22" s="107"/>
      <c r="B22" s="23" t="s">
        <v>25</v>
      </c>
      <c r="C22" s="24">
        <v>13218.561947899643</v>
      </c>
    </row>
    <row r="23" spans="1:3" x14ac:dyDescent="0.25">
      <c r="A23" s="107" t="s">
        <v>415</v>
      </c>
      <c r="B23" s="102" t="s">
        <v>9</v>
      </c>
      <c r="C23" s="102"/>
    </row>
    <row r="24" spans="1:3" x14ac:dyDescent="0.25">
      <c r="A24" s="107"/>
      <c r="B24" s="103" t="s">
        <v>28</v>
      </c>
      <c r="C24" s="103" t="s">
        <v>29</v>
      </c>
    </row>
    <row r="25" spans="1:3" x14ac:dyDescent="0.25">
      <c r="A25" s="107"/>
      <c r="B25" s="98"/>
      <c r="C25" s="98"/>
    </row>
    <row r="26" spans="1:3" x14ac:dyDescent="0.25">
      <c r="A26" s="107"/>
      <c r="B26" s="28" t="s">
        <v>41</v>
      </c>
      <c r="C26" s="13">
        <v>1297.8224457937831</v>
      </c>
    </row>
    <row r="27" spans="1:3" x14ac:dyDescent="0.25">
      <c r="A27" s="107"/>
      <c r="B27" s="28" t="s">
        <v>42</v>
      </c>
      <c r="C27" s="13">
        <v>1299.0549457423049</v>
      </c>
    </row>
    <row r="28" spans="1:3" x14ac:dyDescent="0.25">
      <c r="A28" s="107"/>
      <c r="B28" s="28" t="s">
        <v>43</v>
      </c>
      <c r="C28" s="13">
        <v>1337.2624441464905</v>
      </c>
    </row>
    <row r="29" spans="1:3" x14ac:dyDescent="0.25">
      <c r="A29" s="107"/>
      <c r="B29" s="28" t="s">
        <v>44</v>
      </c>
      <c r="C29" s="13">
        <v>1228.8024486765448</v>
      </c>
    </row>
    <row r="30" spans="1:3" x14ac:dyDescent="0.25">
      <c r="A30" s="107"/>
      <c r="B30" s="29" t="s">
        <v>45</v>
      </c>
      <c r="C30" s="13">
        <v>969.97745948690147</v>
      </c>
    </row>
    <row r="31" spans="1:3" x14ac:dyDescent="0.25">
      <c r="A31" s="107"/>
      <c r="B31" s="29" t="s">
        <v>46</v>
      </c>
      <c r="C31" s="13">
        <v>2218.4999073397998</v>
      </c>
    </row>
    <row r="32" spans="1:3" x14ac:dyDescent="0.25">
      <c r="A32" s="107"/>
      <c r="B32" s="22" t="s">
        <v>47</v>
      </c>
      <c r="C32" s="13">
        <v>1291.6599460511723</v>
      </c>
    </row>
    <row r="33" spans="1:3" x14ac:dyDescent="0.25">
      <c r="A33" s="107"/>
      <c r="B33" s="22" t="s">
        <v>48</v>
      </c>
      <c r="C33" s="13">
        <v>1269.4749469777744</v>
      </c>
    </row>
    <row r="34" spans="1:3" x14ac:dyDescent="0.25">
      <c r="A34" s="107"/>
      <c r="B34" s="22" t="s">
        <v>49</v>
      </c>
      <c r="C34" s="13">
        <v>1427.2349403886046</v>
      </c>
    </row>
    <row r="35" spans="1:3" x14ac:dyDescent="0.25">
      <c r="A35" s="107"/>
      <c r="B35" s="22" t="s">
        <v>50</v>
      </c>
      <c r="C35" s="13">
        <v>934.2349609797601</v>
      </c>
    </row>
    <row r="36" spans="1:3" x14ac:dyDescent="0.25">
      <c r="A36" s="107"/>
      <c r="B36" s="23" t="s">
        <v>25</v>
      </c>
      <c r="C36" s="30">
        <v>13274.024445583136</v>
      </c>
    </row>
    <row r="37" spans="1:3" ht="15" customHeight="1" x14ac:dyDescent="0.25">
      <c r="A37" s="99" t="s">
        <v>415</v>
      </c>
      <c r="B37" s="102" t="s">
        <v>51</v>
      </c>
      <c r="C37" s="102"/>
    </row>
    <row r="38" spans="1:3" x14ac:dyDescent="0.25">
      <c r="A38" s="100"/>
      <c r="B38" s="103" t="s">
        <v>28</v>
      </c>
      <c r="C38" s="103" t="s">
        <v>29</v>
      </c>
    </row>
    <row r="39" spans="1:3" x14ac:dyDescent="0.25">
      <c r="A39" s="100"/>
      <c r="B39" s="98"/>
      <c r="C39" s="98"/>
    </row>
    <row r="40" spans="1:3" ht="32.25" customHeight="1" x14ac:dyDescent="0.25">
      <c r="A40" s="100"/>
      <c r="B40" s="28" t="s">
        <v>52</v>
      </c>
      <c r="C40" s="46">
        <v>1082.1349548024139</v>
      </c>
    </row>
    <row r="41" spans="1:3" x14ac:dyDescent="0.25">
      <c r="A41" s="100"/>
      <c r="B41" s="28" t="s">
        <v>53</v>
      </c>
      <c r="C41" s="46">
        <v>1478.9999382265335</v>
      </c>
    </row>
    <row r="42" spans="1:3" x14ac:dyDescent="0.25">
      <c r="A42" s="100"/>
      <c r="B42" s="28" t="s">
        <v>54</v>
      </c>
      <c r="C42" s="46">
        <v>1385.3299421388531</v>
      </c>
    </row>
    <row r="43" spans="1:3" x14ac:dyDescent="0.25">
      <c r="A43" s="100"/>
      <c r="B43" s="28" t="s">
        <v>55</v>
      </c>
      <c r="C43" s="46">
        <v>1029.137457015963</v>
      </c>
    </row>
    <row r="44" spans="1:3" x14ac:dyDescent="0.25">
      <c r="A44" s="100"/>
      <c r="B44" s="29" t="s">
        <v>56</v>
      </c>
      <c r="C44" s="46">
        <v>1279.3349465659514</v>
      </c>
    </row>
    <row r="45" spans="1:3" x14ac:dyDescent="0.25">
      <c r="A45" s="100"/>
      <c r="B45" s="29" t="s">
        <v>57</v>
      </c>
      <c r="C45" s="46">
        <v>799.89246659085018</v>
      </c>
    </row>
    <row r="46" spans="1:3" x14ac:dyDescent="0.25">
      <c r="A46" s="100"/>
      <c r="B46" s="22" t="s">
        <v>58</v>
      </c>
      <c r="C46" s="46">
        <v>1095.6924542361569</v>
      </c>
    </row>
    <row r="47" spans="1:3" x14ac:dyDescent="0.25">
      <c r="A47" s="100"/>
      <c r="B47" s="22" t="s">
        <v>59</v>
      </c>
      <c r="C47" s="46">
        <v>1426.0024404400829</v>
      </c>
    </row>
    <row r="48" spans="1:3" x14ac:dyDescent="0.25">
      <c r="A48" s="100"/>
      <c r="B48" s="22" t="s">
        <v>60</v>
      </c>
      <c r="C48" s="46">
        <v>1152.3874518681739</v>
      </c>
    </row>
    <row r="49" spans="1:3" x14ac:dyDescent="0.25">
      <c r="A49" s="100"/>
      <c r="B49" s="22" t="s">
        <v>61</v>
      </c>
      <c r="C49" s="46">
        <v>692.66497106942654</v>
      </c>
    </row>
    <row r="50" spans="1:3" x14ac:dyDescent="0.25">
      <c r="A50" s="100"/>
      <c r="B50" s="32" t="s">
        <v>62</v>
      </c>
      <c r="C50" s="46">
        <v>1833.9599234009015</v>
      </c>
    </row>
    <row r="51" spans="1:3" x14ac:dyDescent="0.25">
      <c r="A51" s="100"/>
      <c r="B51" s="23" t="s">
        <v>25</v>
      </c>
      <c r="C51" s="30">
        <v>13255.536946355307</v>
      </c>
    </row>
    <row r="52" spans="1:3" x14ac:dyDescent="0.25">
      <c r="A52" s="100" t="s">
        <v>415</v>
      </c>
      <c r="B52" s="102" t="s">
        <v>11</v>
      </c>
      <c r="C52" s="102"/>
    </row>
    <row r="53" spans="1:3" x14ac:dyDescent="0.25">
      <c r="A53" s="100"/>
      <c r="B53" s="103" t="s">
        <v>28</v>
      </c>
      <c r="C53" s="103" t="s">
        <v>29</v>
      </c>
    </row>
    <row r="54" spans="1:3" x14ac:dyDescent="0.25">
      <c r="A54" s="100"/>
      <c r="B54" s="98"/>
      <c r="C54" s="98"/>
    </row>
    <row r="55" spans="1:3" x14ac:dyDescent="0.25">
      <c r="A55" s="100"/>
      <c r="B55" s="28" t="s">
        <v>63</v>
      </c>
      <c r="C55" s="15">
        <v>1276.8699466689072</v>
      </c>
    </row>
    <row r="56" spans="1:3" x14ac:dyDescent="0.25">
      <c r="A56" s="100"/>
      <c r="B56" s="28" t="s">
        <v>64</v>
      </c>
      <c r="C56" s="15">
        <v>1545.5549354467275</v>
      </c>
    </row>
    <row r="57" spans="1:3" x14ac:dyDescent="0.25">
      <c r="A57" s="100"/>
      <c r="B57" s="28" t="s">
        <v>65</v>
      </c>
      <c r="C57" s="15">
        <v>1072.2749552142368</v>
      </c>
    </row>
    <row r="58" spans="1:3" x14ac:dyDescent="0.25">
      <c r="A58" s="100"/>
      <c r="B58" s="29" t="s">
        <v>66</v>
      </c>
      <c r="C58" s="15">
        <v>1050.0899561408387</v>
      </c>
    </row>
    <row r="59" spans="1:3" x14ac:dyDescent="0.25">
      <c r="A59" s="100"/>
      <c r="B59" s="29" t="s">
        <v>67</v>
      </c>
      <c r="C59" s="15">
        <v>1550.484935240816</v>
      </c>
    </row>
    <row r="60" spans="1:3" x14ac:dyDescent="0.25">
      <c r="A60" s="100"/>
      <c r="B60" s="22" t="s">
        <v>68</v>
      </c>
      <c r="C60" s="15">
        <v>1687.2924295267701</v>
      </c>
    </row>
    <row r="61" spans="1:3" x14ac:dyDescent="0.25">
      <c r="A61" s="100"/>
      <c r="B61" s="22" t="s">
        <v>69</v>
      </c>
      <c r="C61" s="15">
        <v>1390.2599419329415</v>
      </c>
    </row>
    <row r="62" spans="1:3" x14ac:dyDescent="0.25">
      <c r="A62" s="100"/>
      <c r="B62" s="22" t="s">
        <v>70</v>
      </c>
      <c r="C62" s="15">
        <v>1581.2974339538687</v>
      </c>
    </row>
    <row r="63" spans="1:3" x14ac:dyDescent="0.25">
      <c r="A63" s="100"/>
      <c r="B63" s="22" t="s">
        <v>71</v>
      </c>
      <c r="C63" s="15">
        <v>449.86248121057054</v>
      </c>
    </row>
    <row r="64" spans="1:3" x14ac:dyDescent="0.25">
      <c r="A64" s="100"/>
      <c r="B64" s="22" t="s">
        <v>72</v>
      </c>
      <c r="C64" s="15">
        <v>1645.3874312770183</v>
      </c>
    </row>
    <row r="65" spans="1:3" x14ac:dyDescent="0.25">
      <c r="A65" s="100"/>
      <c r="B65" s="23" t="s">
        <v>25</v>
      </c>
      <c r="C65" s="30">
        <v>13249.374446612695</v>
      </c>
    </row>
    <row r="66" spans="1:3" x14ac:dyDescent="0.25">
      <c r="A66" s="99" t="s">
        <v>415</v>
      </c>
      <c r="B66" s="102" t="s">
        <v>12</v>
      </c>
      <c r="C66" s="102"/>
    </row>
    <row r="67" spans="1:3" x14ac:dyDescent="0.25">
      <c r="A67" s="100"/>
      <c r="B67" s="106" t="s">
        <v>28</v>
      </c>
      <c r="C67" s="106" t="s">
        <v>29</v>
      </c>
    </row>
    <row r="68" spans="1:3" x14ac:dyDescent="0.25">
      <c r="A68" s="100"/>
      <c r="B68" s="106"/>
      <c r="C68" s="106"/>
    </row>
    <row r="69" spans="1:3" x14ac:dyDescent="0.25">
      <c r="A69" s="100"/>
      <c r="B69" s="28" t="s">
        <v>73</v>
      </c>
      <c r="C69" s="15">
        <v>1380.3999423447647</v>
      </c>
    </row>
    <row r="70" spans="1:3" x14ac:dyDescent="0.25">
      <c r="A70" s="100"/>
      <c r="B70" s="28" t="s">
        <v>74</v>
      </c>
      <c r="C70" s="15">
        <v>781.4049673630185</v>
      </c>
    </row>
    <row r="71" spans="1:3" x14ac:dyDescent="0.25">
      <c r="A71" s="100"/>
      <c r="B71" s="28" t="s">
        <v>75</v>
      </c>
      <c r="C71" s="15">
        <v>1635.5274316888415</v>
      </c>
    </row>
    <row r="72" spans="1:3" x14ac:dyDescent="0.25">
      <c r="A72" s="100"/>
      <c r="B72" s="28" t="s">
        <v>76</v>
      </c>
      <c r="C72" s="15">
        <v>1276.8699466689072</v>
      </c>
    </row>
    <row r="73" spans="1:3" x14ac:dyDescent="0.25">
      <c r="A73" s="100"/>
      <c r="B73" s="29" t="s">
        <v>77</v>
      </c>
      <c r="C73" s="15">
        <v>1382.8649422418086</v>
      </c>
    </row>
    <row r="74" spans="1:3" x14ac:dyDescent="0.25">
      <c r="A74" s="100"/>
      <c r="B74" s="29" t="s">
        <v>78</v>
      </c>
      <c r="C74" s="15">
        <v>1686.0599295782481</v>
      </c>
    </row>
    <row r="75" spans="1:3" x14ac:dyDescent="0.25">
      <c r="A75" s="100"/>
      <c r="B75" s="22" t="s">
        <v>79</v>
      </c>
      <c r="C75" s="15">
        <v>1038.9974566041399</v>
      </c>
    </row>
    <row r="76" spans="1:3" x14ac:dyDescent="0.25">
      <c r="A76" s="100"/>
      <c r="B76" s="22" t="s">
        <v>80</v>
      </c>
      <c r="C76" s="15">
        <v>1550.484935240816</v>
      </c>
    </row>
    <row r="77" spans="1:3" x14ac:dyDescent="0.25">
      <c r="A77" s="100"/>
      <c r="B77" s="22" t="s">
        <v>81</v>
      </c>
      <c r="C77" s="15">
        <v>1037.7649566556177</v>
      </c>
    </row>
    <row r="78" spans="1:3" x14ac:dyDescent="0.25">
      <c r="A78" s="100"/>
      <c r="B78" s="22" t="s">
        <v>82</v>
      </c>
      <c r="C78" s="15">
        <v>1478.9999382265335</v>
      </c>
    </row>
    <row r="79" spans="1:3" x14ac:dyDescent="0.25">
      <c r="A79" s="100"/>
      <c r="B79" s="23" t="s">
        <v>25</v>
      </c>
      <c r="C79" s="30">
        <v>13249.374446612695</v>
      </c>
    </row>
    <row r="80" spans="1:3" ht="15" customHeight="1" x14ac:dyDescent="0.25">
      <c r="A80" s="100" t="s">
        <v>415</v>
      </c>
      <c r="B80" s="102" t="s">
        <v>13</v>
      </c>
      <c r="C80" s="102"/>
    </row>
    <row r="81" spans="1:3" x14ac:dyDescent="0.25">
      <c r="A81" s="100"/>
      <c r="B81" s="103" t="s">
        <v>28</v>
      </c>
      <c r="C81" s="103" t="s">
        <v>29</v>
      </c>
    </row>
    <row r="82" spans="1:3" x14ac:dyDescent="0.25">
      <c r="A82" s="100"/>
      <c r="B82" s="98"/>
      <c r="C82" s="98"/>
    </row>
    <row r="83" spans="1:3" ht="32.25" customHeight="1" x14ac:dyDescent="0.25">
      <c r="A83" s="100"/>
      <c r="B83" s="28" t="s">
        <v>83</v>
      </c>
      <c r="C83" s="15">
        <v>1299.0549457423053</v>
      </c>
    </row>
    <row r="84" spans="1:3" x14ac:dyDescent="0.25">
      <c r="A84" s="100"/>
      <c r="B84" s="28" t="s">
        <v>84</v>
      </c>
      <c r="C84" s="15">
        <v>1211.5474493972354</v>
      </c>
    </row>
    <row r="85" spans="1:3" x14ac:dyDescent="0.25">
      <c r="A85" s="100"/>
      <c r="B85" s="28" t="s">
        <v>85</v>
      </c>
      <c r="C85" s="15">
        <v>1789.5899252541055</v>
      </c>
    </row>
    <row r="86" spans="1:3" x14ac:dyDescent="0.25">
      <c r="A86" s="100"/>
      <c r="B86" s="29" t="s">
        <v>86</v>
      </c>
      <c r="C86" s="15">
        <v>1211.5474493972354</v>
      </c>
    </row>
    <row r="87" spans="1:3" x14ac:dyDescent="0.25">
      <c r="A87" s="100"/>
      <c r="B87" s="29" t="s">
        <v>87</v>
      </c>
      <c r="C87" s="15">
        <v>910.81746195784012</v>
      </c>
    </row>
    <row r="88" spans="1:3" x14ac:dyDescent="0.25">
      <c r="A88" s="100"/>
      <c r="B88" s="22" t="s">
        <v>88</v>
      </c>
      <c r="C88" s="15">
        <v>1104.3199538758117</v>
      </c>
    </row>
    <row r="89" spans="1:3" x14ac:dyDescent="0.25">
      <c r="A89" s="100"/>
      <c r="B89" s="22" t="s">
        <v>89</v>
      </c>
      <c r="C89" s="15">
        <v>979.83745907507853</v>
      </c>
    </row>
    <row r="90" spans="1:3" x14ac:dyDescent="0.25">
      <c r="A90" s="100"/>
      <c r="B90" s="22" t="s">
        <v>90</v>
      </c>
      <c r="C90" s="15">
        <v>861.51746401695573</v>
      </c>
    </row>
    <row r="91" spans="1:3" x14ac:dyDescent="0.25">
      <c r="A91" s="100"/>
      <c r="B91" s="22" t="s">
        <v>91</v>
      </c>
      <c r="C91" s="15">
        <v>1355.7499433743224</v>
      </c>
    </row>
    <row r="92" spans="1:3" x14ac:dyDescent="0.25">
      <c r="A92" s="100"/>
      <c r="B92" s="32" t="s">
        <v>92</v>
      </c>
      <c r="C92" s="15">
        <v>1096.9249541846791</v>
      </c>
    </row>
    <row r="93" spans="1:3" x14ac:dyDescent="0.25">
      <c r="A93" s="100"/>
      <c r="B93" s="32" t="s">
        <v>93</v>
      </c>
      <c r="C93" s="15">
        <v>1433.3974401312153</v>
      </c>
    </row>
    <row r="94" spans="1:3" x14ac:dyDescent="0.25">
      <c r="A94" s="100"/>
      <c r="B94" s="23" t="s">
        <v>25</v>
      </c>
      <c r="C94" s="30">
        <v>13254.304446406784</v>
      </c>
    </row>
    <row r="95" spans="1:3" x14ac:dyDescent="0.25">
      <c r="A95" s="100" t="s">
        <v>415</v>
      </c>
      <c r="B95" s="102" t="s">
        <v>14</v>
      </c>
      <c r="C95" s="102"/>
    </row>
    <row r="96" spans="1:3" x14ac:dyDescent="0.25">
      <c r="A96" s="100"/>
      <c r="B96" s="103" t="s">
        <v>28</v>
      </c>
      <c r="C96" s="103" t="s">
        <v>29</v>
      </c>
    </row>
    <row r="97" spans="1:3" x14ac:dyDescent="0.25">
      <c r="A97" s="100"/>
      <c r="B97" s="98"/>
      <c r="C97" s="98"/>
    </row>
    <row r="98" spans="1:3" x14ac:dyDescent="0.25">
      <c r="A98" s="100"/>
      <c r="B98" s="28" t="s">
        <v>94</v>
      </c>
      <c r="C98" s="15">
        <v>1474.069938432445</v>
      </c>
    </row>
    <row r="99" spans="1:3" x14ac:dyDescent="0.25">
      <c r="A99" s="100"/>
      <c r="B99" s="28" t="s">
        <v>95</v>
      </c>
      <c r="C99" s="15">
        <v>1349.5874436317117</v>
      </c>
    </row>
    <row r="100" spans="1:3" x14ac:dyDescent="0.25">
      <c r="A100" s="100"/>
      <c r="B100" s="29" t="s">
        <v>96</v>
      </c>
      <c r="C100" s="15">
        <v>861.51746401695573</v>
      </c>
    </row>
    <row r="101" spans="1:3" x14ac:dyDescent="0.25">
      <c r="A101" s="100"/>
      <c r="B101" s="29" t="s">
        <v>97</v>
      </c>
      <c r="C101" s="15">
        <v>1037.7649566556174</v>
      </c>
    </row>
    <row r="102" spans="1:3" x14ac:dyDescent="0.25">
      <c r="A102" s="100"/>
      <c r="B102" s="22" t="s">
        <v>98</v>
      </c>
      <c r="C102" s="15">
        <v>2495.8123957572752</v>
      </c>
    </row>
    <row r="103" spans="1:3" x14ac:dyDescent="0.25">
      <c r="A103" s="100"/>
      <c r="B103" s="22" t="s">
        <v>99</v>
      </c>
      <c r="C103" s="15">
        <v>1725.4999279309554</v>
      </c>
    </row>
    <row r="104" spans="1:3" x14ac:dyDescent="0.25">
      <c r="A104" s="100"/>
      <c r="B104" s="22" t="s">
        <v>100</v>
      </c>
      <c r="C104" s="15">
        <v>1433.3974401312153</v>
      </c>
    </row>
    <row r="105" spans="1:3" x14ac:dyDescent="0.25">
      <c r="A105" s="100"/>
      <c r="B105" s="22" t="s">
        <v>101</v>
      </c>
      <c r="C105" s="15">
        <v>1655.2474308651954</v>
      </c>
    </row>
    <row r="106" spans="1:3" x14ac:dyDescent="0.25">
      <c r="A106" s="100"/>
      <c r="B106" s="32" t="s">
        <v>102</v>
      </c>
      <c r="C106" s="15">
        <v>1211.5474493972351</v>
      </c>
    </row>
    <row r="107" spans="1:3" x14ac:dyDescent="0.25">
      <c r="A107" s="100"/>
      <c r="B107" s="23" t="s">
        <v>25</v>
      </c>
      <c r="C107" s="30">
        <v>13244.444446818607</v>
      </c>
    </row>
    <row r="108" spans="1:3" ht="15" customHeight="1" x14ac:dyDescent="0.25">
      <c r="A108" s="99" t="s">
        <v>415</v>
      </c>
      <c r="B108" s="102" t="s">
        <v>103</v>
      </c>
      <c r="C108" s="102"/>
    </row>
    <row r="109" spans="1:3" x14ac:dyDescent="0.25">
      <c r="A109" s="100"/>
      <c r="B109" s="103" t="s">
        <v>28</v>
      </c>
      <c r="C109" s="103" t="s">
        <v>29</v>
      </c>
    </row>
    <row r="110" spans="1:3" x14ac:dyDescent="0.25">
      <c r="A110" s="100"/>
      <c r="B110" s="98"/>
      <c r="C110" s="98"/>
    </row>
    <row r="111" spans="1:3" ht="15" customHeight="1" x14ac:dyDescent="0.25">
      <c r="A111" s="100"/>
      <c r="B111" s="32" t="s">
        <v>104</v>
      </c>
      <c r="C111" s="15">
        <v>2126.0624112006417</v>
      </c>
    </row>
    <row r="112" spans="1:3" x14ac:dyDescent="0.25">
      <c r="A112" s="100"/>
      <c r="B112" s="32" t="s">
        <v>66</v>
      </c>
      <c r="C112" s="15">
        <v>1328.6349445068358</v>
      </c>
    </row>
    <row r="113" spans="1:3" x14ac:dyDescent="0.25">
      <c r="A113" s="100"/>
      <c r="B113" s="32" t="s">
        <v>105</v>
      </c>
      <c r="C113" s="15">
        <v>1078.4374549568474</v>
      </c>
    </row>
    <row r="114" spans="1:3" x14ac:dyDescent="0.25">
      <c r="A114" s="100"/>
      <c r="B114" s="32" t="s">
        <v>106</v>
      </c>
      <c r="C114" s="15">
        <v>1657.7124307622396</v>
      </c>
    </row>
    <row r="115" spans="1:3" x14ac:dyDescent="0.25">
      <c r="A115" s="100"/>
      <c r="B115" s="28" t="s">
        <v>107</v>
      </c>
      <c r="C115" s="15">
        <v>1167.1774512504394</v>
      </c>
    </row>
    <row r="116" spans="1:3" x14ac:dyDescent="0.25">
      <c r="A116" s="100"/>
      <c r="B116" s="28" t="s">
        <v>108</v>
      </c>
      <c r="C116" s="15">
        <v>923.14246144306128</v>
      </c>
    </row>
    <row r="117" spans="1:3" x14ac:dyDescent="0.25">
      <c r="A117" s="101"/>
      <c r="B117" s="23" t="s">
        <v>25</v>
      </c>
      <c r="C117" s="30">
        <v>8281.1671541200649</v>
      </c>
    </row>
    <row r="118" spans="1:3" x14ac:dyDescent="0.25">
      <c r="A118" s="99" t="s">
        <v>415</v>
      </c>
      <c r="B118" s="104" t="s">
        <v>16</v>
      </c>
      <c r="C118" s="105"/>
    </row>
    <row r="119" spans="1:3" x14ac:dyDescent="0.25">
      <c r="A119" s="100"/>
      <c r="B119" s="103" t="s">
        <v>28</v>
      </c>
      <c r="C119" s="103" t="s">
        <v>29</v>
      </c>
    </row>
    <row r="120" spans="1:3" x14ac:dyDescent="0.25">
      <c r="A120" s="100"/>
      <c r="B120" s="98"/>
      <c r="C120" s="98"/>
    </row>
    <row r="121" spans="1:3" x14ac:dyDescent="0.25">
      <c r="A121" s="100"/>
      <c r="B121" s="32" t="s">
        <v>109</v>
      </c>
      <c r="C121" s="15">
        <v>1411.2124410578174</v>
      </c>
    </row>
    <row r="122" spans="1:3" x14ac:dyDescent="0.25">
      <c r="A122" s="100"/>
      <c r="B122" s="32" t="s">
        <v>110</v>
      </c>
      <c r="C122" s="15">
        <v>963.81495974429095</v>
      </c>
    </row>
    <row r="123" spans="1:3" x14ac:dyDescent="0.25">
      <c r="A123" s="100"/>
      <c r="B123" s="32" t="s">
        <v>111</v>
      </c>
      <c r="C123" s="15">
        <v>1263.3124472351637</v>
      </c>
    </row>
    <row r="124" spans="1:3" x14ac:dyDescent="0.25">
      <c r="A124" s="100"/>
      <c r="B124" s="32" t="s">
        <v>112</v>
      </c>
      <c r="C124" s="15">
        <v>492.99997940884441</v>
      </c>
    </row>
    <row r="125" spans="1:3" x14ac:dyDescent="0.25">
      <c r="A125" s="100"/>
      <c r="B125" s="28" t="s">
        <v>113</v>
      </c>
      <c r="C125" s="15">
        <v>1045.1599563467503</v>
      </c>
    </row>
    <row r="126" spans="1:3" x14ac:dyDescent="0.25">
      <c r="A126" s="100"/>
      <c r="B126" s="28" t="s">
        <v>114</v>
      </c>
      <c r="C126" s="15">
        <v>2296.1474040966928</v>
      </c>
    </row>
    <row r="127" spans="1:3" x14ac:dyDescent="0.25">
      <c r="A127" s="100"/>
      <c r="B127" s="28" t="s">
        <v>115</v>
      </c>
      <c r="C127" s="15">
        <v>1355.7499433743224</v>
      </c>
    </row>
    <row r="128" spans="1:3" x14ac:dyDescent="0.25">
      <c r="A128" s="100"/>
      <c r="B128" s="28" t="s">
        <v>116</v>
      </c>
      <c r="C128" s="15">
        <v>1109.2499536699002</v>
      </c>
    </row>
    <row r="129" spans="1:3" x14ac:dyDescent="0.25">
      <c r="A129" s="101"/>
      <c r="B129" s="23" t="s">
        <v>25</v>
      </c>
      <c r="C129" s="30">
        <v>9937.647084933782</v>
      </c>
    </row>
    <row r="130" spans="1:3" x14ac:dyDescent="0.25">
      <c r="A130" s="99" t="s">
        <v>415</v>
      </c>
      <c r="B130" s="102" t="s">
        <v>17</v>
      </c>
      <c r="C130" s="102"/>
    </row>
    <row r="131" spans="1:3" x14ac:dyDescent="0.25">
      <c r="A131" s="100"/>
      <c r="B131" s="103" t="s">
        <v>28</v>
      </c>
      <c r="C131" s="103" t="s">
        <v>29</v>
      </c>
    </row>
    <row r="132" spans="1:3" x14ac:dyDescent="0.25">
      <c r="A132" s="100"/>
      <c r="B132" s="98"/>
      <c r="C132" s="98"/>
    </row>
    <row r="133" spans="1:3" x14ac:dyDescent="0.25">
      <c r="A133" s="100"/>
      <c r="B133" s="32" t="s">
        <v>117</v>
      </c>
      <c r="C133" s="15">
        <v>2150.7124101710842</v>
      </c>
    </row>
    <row r="134" spans="1:3" x14ac:dyDescent="0.25">
      <c r="A134" s="100"/>
      <c r="B134" s="32" t="s">
        <v>118</v>
      </c>
      <c r="C134" s="15">
        <v>1083.3674547509358</v>
      </c>
    </row>
    <row r="135" spans="1:3" x14ac:dyDescent="0.25">
      <c r="A135" s="100"/>
      <c r="B135" s="32" t="s">
        <v>119</v>
      </c>
      <c r="C135" s="15">
        <v>1294.1249459482167</v>
      </c>
    </row>
    <row r="136" spans="1:3" x14ac:dyDescent="0.25">
      <c r="A136" s="100"/>
      <c r="B136" s="32" t="s">
        <v>120</v>
      </c>
      <c r="C136" s="15">
        <v>2347.9124019346218</v>
      </c>
    </row>
    <row r="137" spans="1:3" x14ac:dyDescent="0.25">
      <c r="A137" s="100"/>
      <c r="B137" s="28" t="s">
        <v>121</v>
      </c>
      <c r="C137" s="15">
        <v>1454.3499392560911</v>
      </c>
    </row>
    <row r="138" spans="1:3" x14ac:dyDescent="0.25">
      <c r="A138" s="100"/>
      <c r="B138" s="28" t="s">
        <v>122</v>
      </c>
      <c r="C138" s="15">
        <v>1175.804950890094</v>
      </c>
    </row>
    <row r="139" spans="1:3" x14ac:dyDescent="0.25">
      <c r="A139" s="100"/>
      <c r="B139" s="28" t="s">
        <v>123</v>
      </c>
      <c r="C139" s="15">
        <v>1285.4974463085618</v>
      </c>
    </row>
    <row r="140" spans="1:3" x14ac:dyDescent="0.25">
      <c r="A140" s="100"/>
      <c r="B140" s="28" t="s">
        <v>124</v>
      </c>
      <c r="C140" s="15">
        <v>1207.8499495516689</v>
      </c>
    </row>
    <row r="141" spans="1:3" x14ac:dyDescent="0.25">
      <c r="A141" s="100"/>
      <c r="B141" s="29" t="s">
        <v>125</v>
      </c>
      <c r="C141" s="15">
        <v>1260.8474473381198</v>
      </c>
    </row>
    <row r="142" spans="1:3" x14ac:dyDescent="0.25">
      <c r="A142" s="101"/>
      <c r="B142" s="23" t="s">
        <v>25</v>
      </c>
      <c r="C142" s="30">
        <v>13260.466946149394</v>
      </c>
    </row>
    <row r="143" spans="1:3" x14ac:dyDescent="0.25">
      <c r="A143" s="99" t="s">
        <v>415</v>
      </c>
      <c r="B143" s="102" t="s">
        <v>18</v>
      </c>
      <c r="C143" s="102"/>
    </row>
    <row r="144" spans="1:3" x14ac:dyDescent="0.25">
      <c r="A144" s="100"/>
      <c r="B144" s="103" t="s">
        <v>28</v>
      </c>
      <c r="C144" s="103" t="s">
        <v>29</v>
      </c>
    </row>
    <row r="145" spans="1:4" x14ac:dyDescent="0.25">
      <c r="A145" s="100"/>
      <c r="B145" s="98"/>
      <c r="C145" s="98"/>
    </row>
    <row r="146" spans="1:4" x14ac:dyDescent="0.25">
      <c r="A146" s="100"/>
      <c r="B146" s="32" t="s">
        <v>126</v>
      </c>
      <c r="C146" s="15">
        <v>1628.0597366963843</v>
      </c>
    </row>
    <row r="147" spans="1:4" x14ac:dyDescent="0.25">
      <c r="A147" s="100"/>
      <c r="B147" s="32" t="s">
        <v>127</v>
      </c>
      <c r="C147" s="15">
        <v>1083.3190829342332</v>
      </c>
    </row>
    <row r="148" spans="1:4" x14ac:dyDescent="0.25">
      <c r="A148" s="100"/>
      <c r="B148" s="32" t="s">
        <v>128</v>
      </c>
      <c r="C148" s="15">
        <v>639.63891244922297</v>
      </c>
    </row>
    <row r="149" spans="1:4" x14ac:dyDescent="0.25">
      <c r="A149" s="100"/>
      <c r="B149" s="32" t="s">
        <v>129</v>
      </c>
      <c r="C149" s="15">
        <v>1386.5005327656565</v>
      </c>
    </row>
    <row r="150" spans="1:4" x14ac:dyDescent="0.25">
      <c r="A150" s="100"/>
      <c r="B150" s="28" t="s">
        <v>130</v>
      </c>
      <c r="C150" s="15">
        <v>1078.3893032621775</v>
      </c>
    </row>
    <row r="151" spans="1:4" x14ac:dyDescent="0.25">
      <c r="A151" s="100"/>
      <c r="B151" s="28" t="s">
        <v>131</v>
      </c>
      <c r="C151" s="15">
        <v>1668.7304189908436</v>
      </c>
    </row>
    <row r="152" spans="1:4" x14ac:dyDescent="0.25">
      <c r="A152" s="100"/>
      <c r="B152" s="28" t="s">
        <v>132</v>
      </c>
      <c r="C152" s="15">
        <v>796.15941703699036</v>
      </c>
    </row>
    <row r="153" spans="1:4" x14ac:dyDescent="0.25">
      <c r="A153" s="101"/>
      <c r="B153" s="23" t="s">
        <v>25</v>
      </c>
      <c r="C153" s="30">
        <v>8280.7974041355083</v>
      </c>
    </row>
    <row r="154" spans="1:4" x14ac:dyDescent="0.25">
      <c r="A154" s="99" t="s">
        <v>415</v>
      </c>
      <c r="B154" s="102" t="s">
        <v>19</v>
      </c>
      <c r="C154" s="102"/>
    </row>
    <row r="155" spans="1:4" x14ac:dyDescent="0.25">
      <c r="A155" s="100"/>
      <c r="B155" s="103" t="s">
        <v>28</v>
      </c>
      <c r="C155" s="103" t="s">
        <v>29</v>
      </c>
      <c r="D155" s="4"/>
    </row>
    <row r="156" spans="1:4" x14ac:dyDescent="0.25">
      <c r="A156" s="100"/>
      <c r="B156" s="98"/>
      <c r="C156" s="98"/>
    </row>
    <row r="157" spans="1:4" x14ac:dyDescent="0.25">
      <c r="A157" s="100"/>
      <c r="B157" s="32" t="s">
        <v>133</v>
      </c>
      <c r="C157" s="15">
        <v>1267.0099470807304</v>
      </c>
    </row>
    <row r="158" spans="1:4" x14ac:dyDescent="0.25">
      <c r="A158" s="100"/>
      <c r="B158" s="32" t="s">
        <v>134</v>
      </c>
      <c r="C158" s="15">
        <v>1062.4149556260597</v>
      </c>
    </row>
    <row r="159" spans="1:4" x14ac:dyDescent="0.25">
      <c r="A159" s="100"/>
      <c r="B159" s="32" t="s">
        <v>135</v>
      </c>
      <c r="C159" s="15">
        <v>1059.9499557290158</v>
      </c>
    </row>
    <row r="160" spans="1:4" x14ac:dyDescent="0.25">
      <c r="A160" s="100"/>
      <c r="B160" s="32" t="s">
        <v>136</v>
      </c>
      <c r="C160" s="15">
        <v>1682.3624297326819</v>
      </c>
    </row>
    <row r="161" spans="1:3" x14ac:dyDescent="0.25">
      <c r="A161" s="100"/>
      <c r="B161" s="33" t="s">
        <v>137</v>
      </c>
      <c r="C161" s="15">
        <v>905.88746216375171</v>
      </c>
    </row>
    <row r="162" spans="1:3" x14ac:dyDescent="0.25">
      <c r="A162" s="100"/>
      <c r="B162" s="28" t="s">
        <v>138</v>
      </c>
      <c r="C162" s="15">
        <v>1180.7349506841826</v>
      </c>
    </row>
    <row r="163" spans="1:3" x14ac:dyDescent="0.25">
      <c r="A163" s="100"/>
      <c r="B163" s="28" t="s">
        <v>139</v>
      </c>
      <c r="C163" s="15">
        <v>1284.2649463600399</v>
      </c>
    </row>
    <row r="164" spans="1:3" x14ac:dyDescent="0.25">
      <c r="A164" s="100"/>
      <c r="B164" s="28" t="s">
        <v>140</v>
      </c>
      <c r="C164" s="15">
        <v>1670.0374302474606</v>
      </c>
    </row>
    <row r="165" spans="1:3" x14ac:dyDescent="0.25">
      <c r="A165" s="100"/>
      <c r="B165" s="29" t="s">
        <v>141</v>
      </c>
      <c r="C165" s="15">
        <v>671.71247194455054</v>
      </c>
    </row>
    <row r="166" spans="1:3" x14ac:dyDescent="0.25">
      <c r="A166" s="100"/>
      <c r="B166" s="29" t="s">
        <v>142</v>
      </c>
      <c r="C166" s="15">
        <v>919.44496159749485</v>
      </c>
    </row>
    <row r="167" spans="1:3" x14ac:dyDescent="0.25">
      <c r="A167" s="100"/>
      <c r="B167" s="29" t="s">
        <v>143</v>
      </c>
      <c r="C167" s="15">
        <v>1545.5549354467275</v>
      </c>
    </row>
    <row r="168" spans="1:3" x14ac:dyDescent="0.25">
      <c r="A168" s="101"/>
      <c r="B168" s="23" t="s">
        <v>25</v>
      </c>
      <c r="C168" s="30">
        <v>13249.374446612695</v>
      </c>
    </row>
    <row r="169" spans="1:3" x14ac:dyDescent="0.25">
      <c r="A169" s="93" t="s">
        <v>144</v>
      </c>
      <c r="B169" s="94"/>
      <c r="C169" s="97">
        <v>165629.13583215937</v>
      </c>
    </row>
    <row r="170" spans="1:3" x14ac:dyDescent="0.25">
      <c r="A170" s="95"/>
      <c r="B170" s="96"/>
      <c r="C170" s="98"/>
    </row>
  </sheetData>
  <mergeCells count="58">
    <mergeCell ref="A23:A36"/>
    <mergeCell ref="B23:C23"/>
    <mergeCell ref="B24:B25"/>
    <mergeCell ref="C24:C25"/>
    <mergeCell ref="A1:C1"/>
    <mergeCell ref="A2:C2"/>
    <mergeCell ref="A3:C3"/>
    <mergeCell ref="A4:A6"/>
    <mergeCell ref="B4:C4"/>
    <mergeCell ref="B5:B6"/>
    <mergeCell ref="C5:C6"/>
    <mergeCell ref="A7:A14"/>
    <mergeCell ref="A15:A22"/>
    <mergeCell ref="B15:C15"/>
    <mergeCell ref="B16:B17"/>
    <mergeCell ref="C16:C17"/>
    <mergeCell ref="A37:A51"/>
    <mergeCell ref="B37:C37"/>
    <mergeCell ref="B38:B39"/>
    <mergeCell ref="C38:C39"/>
    <mergeCell ref="A52:A65"/>
    <mergeCell ref="B52:C52"/>
    <mergeCell ref="B53:B54"/>
    <mergeCell ref="C53:C54"/>
    <mergeCell ref="A66:A79"/>
    <mergeCell ref="B66:C66"/>
    <mergeCell ref="B67:B68"/>
    <mergeCell ref="C67:C68"/>
    <mergeCell ref="A80:A94"/>
    <mergeCell ref="B80:C80"/>
    <mergeCell ref="B81:B82"/>
    <mergeCell ref="C81:C82"/>
    <mergeCell ref="A95:A107"/>
    <mergeCell ref="B95:C95"/>
    <mergeCell ref="B96:B97"/>
    <mergeCell ref="C96:C97"/>
    <mergeCell ref="A108:A117"/>
    <mergeCell ref="B108:C108"/>
    <mergeCell ref="B109:B110"/>
    <mergeCell ref="C109:C110"/>
    <mergeCell ref="A118:A129"/>
    <mergeCell ref="B118:C118"/>
    <mergeCell ref="B119:B120"/>
    <mergeCell ref="C119:C120"/>
    <mergeCell ref="A130:A142"/>
    <mergeCell ref="B130:C130"/>
    <mergeCell ref="B131:B132"/>
    <mergeCell ref="C131:C132"/>
    <mergeCell ref="A169:B170"/>
    <mergeCell ref="C169:C170"/>
    <mergeCell ref="A143:A153"/>
    <mergeCell ref="B143:C143"/>
    <mergeCell ref="B144:B145"/>
    <mergeCell ref="C144:C145"/>
    <mergeCell ref="A154:A168"/>
    <mergeCell ref="B154:C154"/>
    <mergeCell ref="B155:B156"/>
    <mergeCell ref="C155:C15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65"/>
  <sheetViews>
    <sheetView workbookViewId="0">
      <selection activeCell="E7" sqref="A7:E165"/>
    </sheetView>
  </sheetViews>
  <sheetFormatPr baseColWidth="10" defaultRowHeight="15" x14ac:dyDescent="0.25"/>
  <cols>
    <col min="1" max="1" width="18.42578125" customWidth="1"/>
    <col min="2" max="2" width="43.42578125" bestFit="1" customWidth="1"/>
    <col min="3" max="3" width="12.140625" hidden="1" customWidth="1"/>
    <col min="4" max="4" width="11.5703125" style="18" hidden="1" customWidth="1"/>
    <col min="5" max="5" width="17.140625" style="18" customWidth="1"/>
  </cols>
  <sheetData>
    <row r="1" spans="1:5" x14ac:dyDescent="0.25">
      <c r="A1" s="108" t="s">
        <v>0</v>
      </c>
      <c r="B1" s="109"/>
      <c r="C1" s="109"/>
      <c r="D1" s="109"/>
      <c r="E1" s="110"/>
    </row>
    <row r="2" spans="1:5" x14ac:dyDescent="0.25">
      <c r="A2" s="111" t="s">
        <v>1</v>
      </c>
      <c r="B2" s="112"/>
      <c r="C2" s="112"/>
      <c r="D2" s="112"/>
      <c r="E2" s="113"/>
    </row>
    <row r="3" spans="1:5" x14ac:dyDescent="0.25">
      <c r="A3" s="114" t="s">
        <v>421</v>
      </c>
      <c r="B3" s="115"/>
      <c r="C3" s="115"/>
      <c r="D3" s="115"/>
      <c r="E3" s="116"/>
    </row>
    <row r="4" spans="1:5" x14ac:dyDescent="0.25">
      <c r="A4" s="119" t="s">
        <v>27</v>
      </c>
      <c r="B4" s="104" t="s">
        <v>7</v>
      </c>
      <c r="C4" s="118"/>
      <c r="D4" s="118"/>
      <c r="E4" s="105"/>
    </row>
    <row r="5" spans="1:5" ht="21.75" customHeight="1" x14ac:dyDescent="0.25">
      <c r="A5" s="120"/>
      <c r="B5" s="103" t="s">
        <v>28</v>
      </c>
      <c r="C5" s="104" t="s">
        <v>145</v>
      </c>
      <c r="D5" s="105"/>
      <c r="E5" s="103" t="s">
        <v>29</v>
      </c>
    </row>
    <row r="6" spans="1:5" ht="27.75" customHeight="1" x14ac:dyDescent="0.25">
      <c r="A6" s="34"/>
      <c r="B6" s="98"/>
      <c r="C6" s="8" t="s">
        <v>146</v>
      </c>
      <c r="D6" s="35" t="s">
        <v>147</v>
      </c>
      <c r="E6" s="98"/>
    </row>
    <row r="7" spans="1:5" ht="15" customHeight="1" x14ac:dyDescent="0.25">
      <c r="A7" s="99" t="s">
        <v>416</v>
      </c>
      <c r="B7" s="22" t="s">
        <v>148</v>
      </c>
      <c r="C7" s="22"/>
      <c r="D7" s="12"/>
      <c r="E7" s="13">
        <v>1138.4658985571746</v>
      </c>
    </row>
    <row r="8" spans="1:5" ht="15" customHeight="1" x14ac:dyDescent="0.25">
      <c r="A8" s="100"/>
      <c r="B8" s="22" t="s">
        <v>149</v>
      </c>
      <c r="C8" s="22"/>
      <c r="D8" s="12"/>
      <c r="E8" s="13">
        <v>2104.6001568407937</v>
      </c>
    </row>
    <row r="9" spans="1:5" x14ac:dyDescent="0.25">
      <c r="A9" s="100"/>
      <c r="B9" s="22" t="s">
        <v>150</v>
      </c>
      <c r="C9" s="22"/>
      <c r="D9" s="12"/>
      <c r="E9" s="13">
        <v>1568.217926489353</v>
      </c>
    </row>
    <row r="10" spans="1:5" x14ac:dyDescent="0.25">
      <c r="A10" s="100"/>
      <c r="B10" s="22" t="s">
        <v>151</v>
      </c>
      <c r="C10" s="22"/>
      <c r="D10" s="12"/>
      <c r="E10" s="13">
        <v>1604.8384000474834</v>
      </c>
    </row>
    <row r="11" spans="1:5" x14ac:dyDescent="0.25">
      <c r="A11" s="100"/>
      <c r="B11" s="22" t="s">
        <v>152</v>
      </c>
      <c r="C11" s="22"/>
      <c r="D11" s="12"/>
      <c r="E11" s="13">
        <v>1430.3526142705086</v>
      </c>
    </row>
    <row r="12" spans="1:5" ht="15.75" customHeight="1" x14ac:dyDescent="0.25">
      <c r="A12" s="100"/>
      <c r="B12" s="22" t="s">
        <v>153</v>
      </c>
      <c r="C12" s="22"/>
      <c r="D12" s="12"/>
      <c r="E12" s="13">
        <v>1800.8656408586528</v>
      </c>
    </row>
    <row r="13" spans="1:5" ht="15" customHeight="1" x14ac:dyDescent="0.25">
      <c r="A13" s="100"/>
      <c r="B13" s="36" t="s">
        <v>154</v>
      </c>
      <c r="C13" s="22"/>
      <c r="D13" s="12"/>
      <c r="E13" s="13">
        <v>1601.6071817923544</v>
      </c>
    </row>
    <row r="14" spans="1:5" ht="15" customHeight="1" x14ac:dyDescent="0.25">
      <c r="A14" s="100"/>
      <c r="B14" s="37" t="s">
        <v>155</v>
      </c>
      <c r="C14" s="22"/>
      <c r="D14" s="12"/>
      <c r="E14" s="13">
        <v>966.13425828361926</v>
      </c>
    </row>
    <row r="15" spans="1:5" ht="15" customHeight="1" x14ac:dyDescent="0.25">
      <c r="A15" s="100"/>
      <c r="B15" s="36" t="s">
        <v>156</v>
      </c>
      <c r="C15" s="22"/>
      <c r="D15" s="12"/>
      <c r="E15" s="13">
        <v>1368.9594674230545</v>
      </c>
    </row>
    <row r="16" spans="1:5" ht="15" customHeight="1" x14ac:dyDescent="0.25">
      <c r="A16" s="100"/>
      <c r="B16" s="36" t="s">
        <v>157</v>
      </c>
      <c r="C16" s="22"/>
      <c r="D16" s="12"/>
      <c r="E16" s="13">
        <v>1525.1350164209641</v>
      </c>
    </row>
    <row r="17" spans="1:5" ht="15" customHeight="1" x14ac:dyDescent="0.25">
      <c r="A17" s="100"/>
      <c r="B17" s="36" t="s">
        <v>158</v>
      </c>
      <c r="C17" s="22"/>
      <c r="D17" s="12"/>
      <c r="E17" s="13">
        <v>1706.0832387081971</v>
      </c>
    </row>
    <row r="18" spans="1:5" x14ac:dyDescent="0.25">
      <c r="A18" s="100"/>
      <c r="B18" s="22" t="s">
        <v>159</v>
      </c>
      <c r="C18" s="22"/>
      <c r="D18" s="12"/>
      <c r="E18" s="13">
        <v>1448.6628510495739</v>
      </c>
    </row>
    <row r="19" spans="1:5" x14ac:dyDescent="0.25">
      <c r="A19" s="101"/>
      <c r="B19" s="23" t="s">
        <v>25</v>
      </c>
      <c r="C19" s="23"/>
      <c r="D19" s="23"/>
      <c r="E19" s="24">
        <v>18263.92265074173</v>
      </c>
    </row>
    <row r="20" spans="1:5" ht="15" customHeight="1" x14ac:dyDescent="0.25">
      <c r="A20" s="99" t="s">
        <v>416</v>
      </c>
      <c r="B20" s="104" t="s">
        <v>8</v>
      </c>
      <c r="C20" s="118"/>
      <c r="D20" s="118"/>
      <c r="E20" s="105"/>
    </row>
    <row r="21" spans="1:5" ht="15" customHeight="1" x14ac:dyDescent="0.25">
      <c r="A21" s="100"/>
      <c r="B21" s="103" t="s">
        <v>28</v>
      </c>
      <c r="C21" s="104" t="s">
        <v>145</v>
      </c>
      <c r="D21" s="105"/>
      <c r="E21" s="103" t="s">
        <v>29</v>
      </c>
    </row>
    <row r="22" spans="1:5" ht="30" x14ac:dyDescent="0.25">
      <c r="A22" s="100"/>
      <c r="B22" s="98"/>
      <c r="C22" s="8" t="s">
        <v>146</v>
      </c>
      <c r="D22" s="35" t="s">
        <v>147</v>
      </c>
      <c r="E22" s="98"/>
    </row>
    <row r="23" spans="1:5" x14ac:dyDescent="0.25">
      <c r="A23" s="100"/>
      <c r="B23" s="22" t="s">
        <v>160</v>
      </c>
      <c r="C23" s="22"/>
      <c r="D23" s="12"/>
      <c r="E23" s="13">
        <v>946.74694875284433</v>
      </c>
    </row>
    <row r="24" spans="1:5" x14ac:dyDescent="0.25">
      <c r="A24" s="100"/>
      <c r="B24" s="22" t="s">
        <v>161</v>
      </c>
      <c r="C24" s="22"/>
      <c r="D24" s="12"/>
      <c r="E24" s="13">
        <v>491.14517477963255</v>
      </c>
    </row>
    <row r="25" spans="1:5" ht="15" customHeight="1" x14ac:dyDescent="0.25">
      <c r="A25" s="100"/>
      <c r="B25" s="22" t="s">
        <v>162</v>
      </c>
      <c r="C25" s="22"/>
      <c r="D25" s="12"/>
      <c r="E25" s="13">
        <v>1400.1945772226366</v>
      </c>
    </row>
    <row r="26" spans="1:5" x14ac:dyDescent="0.25">
      <c r="A26" s="100"/>
      <c r="B26" s="28" t="s">
        <v>163</v>
      </c>
      <c r="C26" s="22"/>
      <c r="D26" s="12"/>
      <c r="E26" s="13">
        <v>2692.6818792743011</v>
      </c>
    </row>
    <row r="27" spans="1:5" x14ac:dyDescent="0.25">
      <c r="A27" s="100"/>
      <c r="B27" s="28" t="s">
        <v>164</v>
      </c>
      <c r="C27" s="22"/>
      <c r="D27" s="12"/>
      <c r="E27" s="13">
        <v>1212.7839184251452</v>
      </c>
    </row>
    <row r="28" spans="1:5" ht="15" customHeight="1" x14ac:dyDescent="0.25">
      <c r="A28" s="100"/>
      <c r="B28" s="36" t="s">
        <v>165</v>
      </c>
      <c r="C28" s="22"/>
      <c r="D28" s="12"/>
      <c r="E28" s="13">
        <v>2041.0528644899202</v>
      </c>
    </row>
    <row r="29" spans="1:5" ht="30" x14ac:dyDescent="0.25">
      <c r="A29" s="100"/>
      <c r="B29" s="38" t="s">
        <v>166</v>
      </c>
      <c r="C29" s="26"/>
      <c r="D29" s="39"/>
      <c r="E29" s="13">
        <v>1400.1945772226366</v>
      </c>
    </row>
    <row r="30" spans="1:5" x14ac:dyDescent="0.25">
      <c r="A30" s="100"/>
      <c r="B30" s="22" t="s">
        <v>167</v>
      </c>
      <c r="C30" s="22"/>
      <c r="D30" s="12"/>
      <c r="E30" s="13">
        <v>585.92757693008787</v>
      </c>
    </row>
    <row r="31" spans="1:5" x14ac:dyDescent="0.25">
      <c r="A31" s="101"/>
      <c r="B31" s="23" t="s">
        <v>25</v>
      </c>
      <c r="C31" s="23"/>
      <c r="D31" s="23"/>
      <c r="E31" s="24">
        <v>10770.727517097204</v>
      </c>
    </row>
    <row r="32" spans="1:5" ht="15" customHeight="1" x14ac:dyDescent="0.25">
      <c r="A32" s="99" t="s">
        <v>416</v>
      </c>
      <c r="B32" s="104" t="s">
        <v>9</v>
      </c>
      <c r="C32" s="118"/>
      <c r="D32" s="118"/>
      <c r="E32" s="105"/>
    </row>
    <row r="33" spans="1:5" ht="15" customHeight="1" x14ac:dyDescent="0.25">
      <c r="A33" s="100"/>
      <c r="B33" s="103" t="s">
        <v>28</v>
      </c>
      <c r="C33" s="104" t="s">
        <v>145</v>
      </c>
      <c r="D33" s="105"/>
      <c r="E33" s="103" t="s">
        <v>29</v>
      </c>
    </row>
    <row r="34" spans="1:5" ht="30" x14ac:dyDescent="0.25">
      <c r="A34" s="100"/>
      <c r="B34" s="98"/>
      <c r="C34" s="8" t="s">
        <v>146</v>
      </c>
      <c r="D34" s="35" t="s">
        <v>147</v>
      </c>
      <c r="E34" s="98"/>
    </row>
    <row r="35" spans="1:5" x14ac:dyDescent="0.25">
      <c r="A35" s="100"/>
      <c r="B35" s="28" t="s">
        <v>168</v>
      </c>
      <c r="C35" s="28"/>
      <c r="D35" s="31"/>
      <c r="E35" s="13">
        <v>1459.4335785666713</v>
      </c>
    </row>
    <row r="36" spans="1:5" x14ac:dyDescent="0.25">
      <c r="A36" s="100"/>
      <c r="B36" s="40" t="s">
        <v>169</v>
      </c>
      <c r="C36" s="28"/>
      <c r="D36" s="31"/>
      <c r="E36" s="13">
        <v>1938.7309530774967</v>
      </c>
    </row>
    <row r="37" spans="1:5" ht="15" customHeight="1" x14ac:dyDescent="0.25">
      <c r="A37" s="100"/>
      <c r="B37" s="22" t="s">
        <v>170</v>
      </c>
      <c r="C37" s="28"/>
      <c r="D37" s="31"/>
      <c r="E37" s="13">
        <v>1346.3409396371505</v>
      </c>
    </row>
    <row r="38" spans="1:5" x14ac:dyDescent="0.25">
      <c r="A38" s="100"/>
      <c r="B38" s="28" t="s">
        <v>171</v>
      </c>
      <c r="C38" s="28"/>
      <c r="D38" s="31"/>
      <c r="E38" s="13">
        <v>966.13425828361915</v>
      </c>
    </row>
    <row r="39" spans="1:5" x14ac:dyDescent="0.25">
      <c r="A39" s="100"/>
      <c r="B39" s="22" t="s">
        <v>172</v>
      </c>
      <c r="C39" s="29"/>
      <c r="D39" s="31"/>
      <c r="E39" s="13">
        <v>1193.3966088943703</v>
      </c>
    </row>
    <row r="40" spans="1:5" x14ac:dyDescent="0.25">
      <c r="A40" s="100"/>
      <c r="B40" s="29" t="s">
        <v>173</v>
      </c>
      <c r="C40" s="29"/>
      <c r="D40" s="31"/>
      <c r="E40" s="13">
        <v>1071.687387951172</v>
      </c>
    </row>
    <row r="41" spans="1:5" ht="15" customHeight="1" x14ac:dyDescent="0.25">
      <c r="A41" s="100"/>
      <c r="B41" s="22" t="s">
        <v>174</v>
      </c>
      <c r="C41" s="22"/>
      <c r="D41" s="12"/>
      <c r="E41" s="13">
        <v>1427.1213960153796</v>
      </c>
    </row>
    <row r="42" spans="1:5" ht="15" customHeight="1" x14ac:dyDescent="0.25">
      <c r="A42" s="100"/>
      <c r="B42" s="22" t="s">
        <v>175</v>
      </c>
      <c r="C42" s="22"/>
      <c r="D42" s="12"/>
      <c r="E42" s="13">
        <v>1775.0158948176193</v>
      </c>
    </row>
    <row r="43" spans="1:5" x14ac:dyDescent="0.25">
      <c r="A43" s="100"/>
      <c r="B43" s="22" t="s">
        <v>176</v>
      </c>
      <c r="C43" s="22"/>
      <c r="D43" s="12"/>
      <c r="E43" s="13">
        <v>1106.1537160058829</v>
      </c>
    </row>
    <row r="44" spans="1:5" x14ac:dyDescent="0.25">
      <c r="A44" s="101"/>
      <c r="B44" s="23" t="s">
        <v>25</v>
      </c>
      <c r="C44" s="23"/>
      <c r="D44" s="23"/>
      <c r="E44" s="30">
        <v>12284.014733249362</v>
      </c>
    </row>
    <row r="45" spans="1:5" ht="15" customHeight="1" x14ac:dyDescent="0.25">
      <c r="A45" s="99" t="s">
        <v>416</v>
      </c>
      <c r="B45" s="104" t="s">
        <v>10</v>
      </c>
      <c r="C45" s="118"/>
      <c r="D45" s="118"/>
      <c r="E45" s="105"/>
    </row>
    <row r="46" spans="1:5" ht="15" customHeight="1" x14ac:dyDescent="0.25">
      <c r="A46" s="100"/>
      <c r="B46" s="103" t="s">
        <v>28</v>
      </c>
      <c r="C46" s="104" t="s">
        <v>145</v>
      </c>
      <c r="D46" s="105"/>
      <c r="E46" s="103" t="s">
        <v>29</v>
      </c>
    </row>
    <row r="47" spans="1:5" ht="30" x14ac:dyDescent="0.25">
      <c r="A47" s="100"/>
      <c r="B47" s="98"/>
      <c r="C47" s="8" t="s">
        <v>146</v>
      </c>
      <c r="D47" s="35" t="s">
        <v>147</v>
      </c>
      <c r="E47" s="98"/>
    </row>
    <row r="48" spans="1:5" x14ac:dyDescent="0.25">
      <c r="A48" s="100"/>
      <c r="B48" s="28" t="s">
        <v>177</v>
      </c>
      <c r="C48" s="28"/>
      <c r="D48" s="31"/>
      <c r="E48" s="13">
        <v>2547.2770577934893</v>
      </c>
    </row>
    <row r="49" spans="1:5" ht="15" customHeight="1" x14ac:dyDescent="0.25">
      <c r="A49" s="100"/>
      <c r="B49" s="28" t="s">
        <v>178</v>
      </c>
      <c r="C49" s="28"/>
      <c r="D49" s="31"/>
      <c r="E49" s="13">
        <v>1720.0851844804238</v>
      </c>
    </row>
    <row r="50" spans="1:5" x14ac:dyDescent="0.25">
      <c r="A50" s="100"/>
      <c r="B50" s="28" t="s">
        <v>53</v>
      </c>
      <c r="C50" s="28"/>
      <c r="D50" s="31"/>
      <c r="E50" s="13">
        <v>1996.8928816698219</v>
      </c>
    </row>
    <row r="51" spans="1:5" x14ac:dyDescent="0.25">
      <c r="A51" s="100"/>
      <c r="B51" s="28" t="s">
        <v>179</v>
      </c>
      <c r="C51" s="28"/>
      <c r="D51" s="31"/>
      <c r="E51" s="13">
        <v>1688.850074680842</v>
      </c>
    </row>
    <row r="52" spans="1:5" x14ac:dyDescent="0.25">
      <c r="A52" s="100"/>
      <c r="B52" s="28" t="s">
        <v>52</v>
      </c>
      <c r="C52" s="29"/>
      <c r="D52" s="31"/>
      <c r="E52" s="13">
        <v>1745.9349305214569</v>
      </c>
    </row>
    <row r="53" spans="1:5" ht="15" customHeight="1" x14ac:dyDescent="0.25">
      <c r="A53" s="100"/>
      <c r="B53" s="29" t="s">
        <v>56</v>
      </c>
      <c r="C53" s="22"/>
      <c r="D53" s="12"/>
      <c r="E53" s="13">
        <v>1807.328077368911</v>
      </c>
    </row>
    <row r="54" spans="1:5" ht="15" customHeight="1" x14ac:dyDescent="0.25">
      <c r="A54" s="100"/>
      <c r="B54" s="28" t="s">
        <v>180</v>
      </c>
      <c r="C54" s="22"/>
      <c r="D54" s="12"/>
      <c r="E54" s="13">
        <v>1639.3047281021948</v>
      </c>
    </row>
    <row r="55" spans="1:5" x14ac:dyDescent="0.25">
      <c r="A55" s="100"/>
      <c r="B55" s="23" t="s">
        <v>25</v>
      </c>
      <c r="C55" s="23"/>
      <c r="D55" s="23"/>
      <c r="E55" s="30">
        <v>13145.67293461714</v>
      </c>
    </row>
    <row r="56" spans="1:5" ht="15" customHeight="1" x14ac:dyDescent="0.25">
      <c r="A56" s="100" t="s">
        <v>416</v>
      </c>
      <c r="B56" s="104" t="s">
        <v>11</v>
      </c>
      <c r="C56" s="118"/>
      <c r="D56" s="118"/>
      <c r="E56" s="105"/>
    </row>
    <row r="57" spans="1:5" ht="15" customHeight="1" x14ac:dyDescent="0.25">
      <c r="A57" s="100"/>
      <c r="B57" s="103" t="s">
        <v>28</v>
      </c>
      <c r="C57" s="104" t="s">
        <v>145</v>
      </c>
      <c r="D57" s="105"/>
      <c r="E57" s="103" t="s">
        <v>29</v>
      </c>
    </row>
    <row r="58" spans="1:5" ht="30" x14ac:dyDescent="0.25">
      <c r="A58" s="100"/>
      <c r="B58" s="98"/>
      <c r="C58" s="8" t="s">
        <v>146</v>
      </c>
      <c r="D58" s="35" t="s">
        <v>147</v>
      </c>
      <c r="E58" s="98"/>
    </row>
    <row r="59" spans="1:5" x14ac:dyDescent="0.25">
      <c r="A59" s="100"/>
      <c r="B59" s="28" t="s">
        <v>181</v>
      </c>
      <c r="C59" s="28"/>
      <c r="D59" s="31"/>
      <c r="E59" s="15">
        <v>1470.2043060837684</v>
      </c>
    </row>
    <row r="60" spans="1:5" x14ac:dyDescent="0.25">
      <c r="A60" s="100"/>
      <c r="B60" s="28" t="s">
        <v>182</v>
      </c>
      <c r="C60" s="28"/>
      <c r="D60" s="31"/>
      <c r="E60" s="15">
        <v>1570.3720719927726</v>
      </c>
    </row>
    <row r="61" spans="1:5" ht="15" customHeight="1" x14ac:dyDescent="0.25">
      <c r="A61" s="100"/>
      <c r="B61" s="28" t="s">
        <v>183</v>
      </c>
      <c r="C61" s="28"/>
      <c r="D61" s="31"/>
      <c r="E61" s="15">
        <v>1345.2638668854406</v>
      </c>
    </row>
    <row r="62" spans="1:5" ht="15" customHeight="1" x14ac:dyDescent="0.25">
      <c r="A62" s="100"/>
      <c r="B62" s="29" t="s">
        <v>184</v>
      </c>
      <c r="C62" s="29"/>
      <c r="D62" s="31"/>
      <c r="E62" s="15">
        <v>1538.0598894414807</v>
      </c>
    </row>
    <row r="63" spans="1:5" x14ac:dyDescent="0.25">
      <c r="A63" s="100"/>
      <c r="B63" s="29" t="s">
        <v>185</v>
      </c>
      <c r="C63" s="29"/>
      <c r="D63" s="31"/>
      <c r="E63" s="15">
        <v>1599.4530362889348</v>
      </c>
    </row>
    <row r="64" spans="1:5" x14ac:dyDescent="0.25">
      <c r="A64" s="100"/>
      <c r="B64" s="22" t="s">
        <v>186</v>
      </c>
      <c r="C64" s="22"/>
      <c r="D64" s="12"/>
      <c r="E64" s="15">
        <v>2744.3813713563677</v>
      </c>
    </row>
    <row r="65" spans="1:5" x14ac:dyDescent="0.25">
      <c r="A65" s="100"/>
      <c r="B65" s="22" t="s">
        <v>187</v>
      </c>
      <c r="C65" s="22"/>
      <c r="D65" s="12"/>
      <c r="E65" s="15">
        <v>1887.0314609954301</v>
      </c>
    </row>
    <row r="66" spans="1:5" x14ac:dyDescent="0.25">
      <c r="A66" s="101"/>
      <c r="B66" s="23" t="s">
        <v>25</v>
      </c>
      <c r="C66" s="23"/>
      <c r="D66" s="23"/>
      <c r="E66" s="30">
        <v>12154.766003044195</v>
      </c>
    </row>
    <row r="67" spans="1:5" ht="15" customHeight="1" x14ac:dyDescent="0.25">
      <c r="A67" s="99" t="s">
        <v>416</v>
      </c>
      <c r="B67" s="104" t="s">
        <v>12</v>
      </c>
      <c r="C67" s="118"/>
      <c r="D67" s="118"/>
      <c r="E67" s="105"/>
    </row>
    <row r="68" spans="1:5" ht="15" customHeight="1" x14ac:dyDescent="0.25">
      <c r="A68" s="100"/>
      <c r="B68" s="106" t="s">
        <v>28</v>
      </c>
      <c r="C68" s="102" t="s">
        <v>145</v>
      </c>
      <c r="D68" s="102"/>
      <c r="E68" s="106" t="s">
        <v>29</v>
      </c>
    </row>
    <row r="69" spans="1:5" ht="30" x14ac:dyDescent="0.25">
      <c r="A69" s="100"/>
      <c r="B69" s="106"/>
      <c r="C69" s="8" t="s">
        <v>146</v>
      </c>
      <c r="D69" s="35" t="s">
        <v>147</v>
      </c>
      <c r="E69" s="106"/>
    </row>
    <row r="70" spans="1:5" x14ac:dyDescent="0.25">
      <c r="A70" s="100"/>
      <c r="B70" s="28" t="s">
        <v>188</v>
      </c>
      <c r="C70" s="28"/>
      <c r="D70" s="31"/>
      <c r="E70" s="15">
        <v>1421.7360322568309</v>
      </c>
    </row>
    <row r="71" spans="1:5" x14ac:dyDescent="0.25">
      <c r="A71" s="100"/>
      <c r="B71" s="28" t="s">
        <v>189</v>
      </c>
      <c r="C71" s="28"/>
      <c r="D71" s="31"/>
      <c r="E71" s="15">
        <v>1330.1848483615047</v>
      </c>
    </row>
    <row r="72" spans="1:5" x14ac:dyDescent="0.25">
      <c r="A72" s="100"/>
      <c r="B72" s="28" t="s">
        <v>190</v>
      </c>
      <c r="C72" s="28"/>
      <c r="D72" s="31"/>
      <c r="E72" s="15">
        <v>1901.0334067676565</v>
      </c>
    </row>
    <row r="73" spans="1:5" x14ac:dyDescent="0.25">
      <c r="A73" s="100"/>
      <c r="B73" s="28" t="s">
        <v>191</v>
      </c>
      <c r="C73" s="28"/>
      <c r="D73" s="31"/>
      <c r="E73" s="15">
        <v>1350.6492306439895</v>
      </c>
    </row>
    <row r="74" spans="1:5" x14ac:dyDescent="0.25">
      <c r="A74" s="100"/>
      <c r="B74" s="29" t="s">
        <v>192</v>
      </c>
      <c r="C74" s="29"/>
      <c r="D74" s="31"/>
      <c r="E74" s="15">
        <v>1880.5690244851719</v>
      </c>
    </row>
    <row r="75" spans="1:5" x14ac:dyDescent="0.25">
      <c r="A75" s="100"/>
      <c r="B75" s="29" t="s">
        <v>193</v>
      </c>
      <c r="C75" s="29"/>
      <c r="D75" s="31"/>
      <c r="E75" s="15">
        <v>1350.6492306439895</v>
      </c>
    </row>
    <row r="76" spans="1:5" x14ac:dyDescent="0.25">
      <c r="A76" s="100"/>
      <c r="B76" s="22" t="s">
        <v>194</v>
      </c>
      <c r="C76" s="22"/>
      <c r="D76" s="12"/>
      <c r="E76" s="15">
        <v>1831.0236779065249</v>
      </c>
    </row>
    <row r="77" spans="1:5" x14ac:dyDescent="0.25">
      <c r="A77" s="100"/>
      <c r="B77" s="22" t="s">
        <v>195</v>
      </c>
      <c r="C77" s="22"/>
      <c r="D77" s="12"/>
      <c r="E77" s="15">
        <v>1126.6180982883675</v>
      </c>
    </row>
    <row r="78" spans="1:5" x14ac:dyDescent="0.25">
      <c r="A78" s="100"/>
      <c r="B78" s="23" t="s">
        <v>25</v>
      </c>
      <c r="C78" s="23"/>
      <c r="D78" s="23"/>
      <c r="E78" s="30">
        <v>12192.463549354035</v>
      </c>
    </row>
    <row r="79" spans="1:5" ht="15" customHeight="1" x14ac:dyDescent="0.25">
      <c r="A79" s="100" t="s">
        <v>416</v>
      </c>
      <c r="B79" s="102" t="s">
        <v>13</v>
      </c>
      <c r="C79" s="102"/>
      <c r="D79" s="102"/>
      <c r="E79" s="102"/>
    </row>
    <row r="80" spans="1:5" ht="15" customHeight="1" x14ac:dyDescent="0.25">
      <c r="A80" s="100"/>
      <c r="B80" s="106" t="s">
        <v>28</v>
      </c>
      <c r="C80" s="102" t="s">
        <v>145</v>
      </c>
      <c r="D80" s="102"/>
      <c r="E80" s="106" t="s">
        <v>29</v>
      </c>
    </row>
    <row r="81" spans="1:5" ht="30" x14ac:dyDescent="0.25">
      <c r="A81" s="100"/>
      <c r="B81" s="106"/>
      <c r="C81" s="8" t="s">
        <v>146</v>
      </c>
      <c r="D81" s="35" t="s">
        <v>147</v>
      </c>
      <c r="E81" s="106"/>
    </row>
    <row r="82" spans="1:5" x14ac:dyDescent="0.25">
      <c r="A82" s="100"/>
      <c r="B82" s="28" t="s">
        <v>196</v>
      </c>
      <c r="C82" s="28"/>
      <c r="D82" s="31"/>
      <c r="E82" s="15">
        <v>1103.9995705024635</v>
      </c>
    </row>
    <row r="83" spans="1:5" x14ac:dyDescent="0.25">
      <c r="A83" s="100"/>
      <c r="B83" s="28" t="s">
        <v>197</v>
      </c>
      <c r="C83" s="28"/>
      <c r="D83" s="31"/>
      <c r="E83" s="15">
        <v>1568.2179264893527</v>
      </c>
    </row>
    <row r="84" spans="1:5" x14ac:dyDescent="0.25">
      <c r="A84" s="100"/>
      <c r="B84" s="28" t="s">
        <v>198</v>
      </c>
      <c r="C84" s="28"/>
      <c r="D84" s="31"/>
      <c r="E84" s="15">
        <v>1570.3720719927724</v>
      </c>
    </row>
    <row r="85" spans="1:5" x14ac:dyDescent="0.25">
      <c r="A85" s="100"/>
      <c r="B85" s="29" t="s">
        <v>199</v>
      </c>
      <c r="C85" s="29"/>
      <c r="D85" s="31"/>
      <c r="E85" s="15">
        <v>1427.1213960153796</v>
      </c>
    </row>
    <row r="86" spans="1:5" x14ac:dyDescent="0.25">
      <c r="A86" s="100"/>
      <c r="B86" s="29" t="s">
        <v>200</v>
      </c>
      <c r="C86" s="29"/>
      <c r="D86" s="31"/>
      <c r="E86" s="15">
        <v>1060.9166604340744</v>
      </c>
    </row>
    <row r="87" spans="1:5" x14ac:dyDescent="0.25">
      <c r="A87" s="100"/>
      <c r="B87" s="22" t="s">
        <v>201</v>
      </c>
      <c r="C87" s="22"/>
      <c r="D87" s="12"/>
      <c r="E87" s="15">
        <v>942.43865774600533</v>
      </c>
    </row>
    <row r="88" spans="1:5" ht="15" customHeight="1" x14ac:dyDescent="0.25">
      <c r="A88" s="100"/>
      <c r="B88" s="22" t="s">
        <v>202</v>
      </c>
      <c r="C88" s="22"/>
      <c r="D88" s="12"/>
      <c r="E88" s="15">
        <v>1277.4082835277284</v>
      </c>
    </row>
    <row r="89" spans="1:5" x14ac:dyDescent="0.25">
      <c r="A89" s="100"/>
      <c r="B89" s="22" t="s">
        <v>203</v>
      </c>
      <c r="C89" s="22"/>
      <c r="D89" s="12"/>
      <c r="E89" s="15">
        <v>634.3958507570253</v>
      </c>
    </row>
    <row r="90" spans="1:5" x14ac:dyDescent="0.25">
      <c r="A90" s="100"/>
      <c r="B90" s="22" t="s">
        <v>204</v>
      </c>
      <c r="C90" s="22"/>
      <c r="D90" s="12"/>
      <c r="E90" s="15">
        <v>1304.3351023204714</v>
      </c>
    </row>
    <row r="91" spans="1:5" x14ac:dyDescent="0.25">
      <c r="A91" s="100"/>
      <c r="B91" s="32" t="s">
        <v>205</v>
      </c>
      <c r="C91" s="32"/>
      <c r="D91" s="41"/>
      <c r="E91" s="15">
        <v>1292.4873020516645</v>
      </c>
    </row>
    <row r="92" spans="1:5" x14ac:dyDescent="0.25">
      <c r="A92" s="100"/>
      <c r="B92" s="23" t="s">
        <v>25</v>
      </c>
      <c r="C92" s="23"/>
      <c r="D92" s="23"/>
      <c r="E92" s="30">
        <v>12181.692821836938</v>
      </c>
    </row>
    <row r="93" spans="1:5" ht="15" customHeight="1" x14ac:dyDescent="0.25">
      <c r="A93" s="100" t="s">
        <v>416</v>
      </c>
      <c r="B93" s="102" t="s">
        <v>14</v>
      </c>
      <c r="C93" s="102"/>
      <c r="D93" s="102"/>
      <c r="E93" s="102"/>
    </row>
    <row r="94" spans="1:5" ht="15" customHeight="1" x14ac:dyDescent="0.25">
      <c r="A94" s="100"/>
      <c r="B94" s="106" t="s">
        <v>28</v>
      </c>
      <c r="C94" s="102" t="s">
        <v>145</v>
      </c>
      <c r="D94" s="102"/>
      <c r="E94" s="106" t="s">
        <v>29</v>
      </c>
    </row>
    <row r="95" spans="1:5" ht="30" x14ac:dyDescent="0.25">
      <c r="A95" s="100"/>
      <c r="B95" s="106"/>
      <c r="C95" s="8" t="s">
        <v>146</v>
      </c>
      <c r="D95" s="35" t="s">
        <v>147</v>
      </c>
      <c r="E95" s="106"/>
    </row>
    <row r="96" spans="1:5" x14ac:dyDescent="0.25">
      <c r="A96" s="100"/>
      <c r="B96" s="28" t="s">
        <v>206</v>
      </c>
      <c r="C96" s="28"/>
      <c r="D96" s="31"/>
      <c r="E96" s="15">
        <v>1470.2043060837686</v>
      </c>
    </row>
    <row r="97" spans="1:5" x14ac:dyDescent="0.25">
      <c r="A97" s="100"/>
      <c r="B97" s="28" t="s">
        <v>207</v>
      </c>
      <c r="C97" s="28"/>
      <c r="D97" s="31"/>
      <c r="E97" s="15">
        <v>1570.3720719927726</v>
      </c>
    </row>
    <row r="98" spans="1:5" x14ac:dyDescent="0.25">
      <c r="A98" s="100"/>
      <c r="B98" s="29" t="s">
        <v>208</v>
      </c>
      <c r="C98" s="29"/>
      <c r="D98" s="31"/>
      <c r="E98" s="15">
        <v>1596.2218180338059</v>
      </c>
    </row>
    <row r="99" spans="1:5" x14ac:dyDescent="0.25">
      <c r="A99" s="100"/>
      <c r="B99" s="29" t="s">
        <v>209</v>
      </c>
      <c r="C99" s="29"/>
      <c r="D99" s="31"/>
      <c r="E99" s="15">
        <v>1926.8831528086901</v>
      </c>
    </row>
    <row r="100" spans="1:5" x14ac:dyDescent="0.25">
      <c r="A100" s="100"/>
      <c r="B100" s="22" t="s">
        <v>210</v>
      </c>
      <c r="C100" s="22"/>
      <c r="D100" s="12"/>
      <c r="E100" s="15">
        <v>1354.9575216508285</v>
      </c>
    </row>
    <row r="101" spans="1:5" ht="15" customHeight="1" x14ac:dyDescent="0.25">
      <c r="A101" s="100"/>
      <c r="B101" s="22" t="s">
        <v>211</v>
      </c>
      <c r="C101" s="22"/>
      <c r="D101" s="12"/>
      <c r="E101" s="15">
        <v>1026.4503323793638</v>
      </c>
    </row>
    <row r="102" spans="1:5" x14ac:dyDescent="0.25">
      <c r="A102" s="100"/>
      <c r="B102" s="22" t="s">
        <v>212</v>
      </c>
      <c r="C102" s="22"/>
      <c r="D102" s="12"/>
      <c r="E102" s="15">
        <v>1600.5301090406444</v>
      </c>
    </row>
    <row r="103" spans="1:5" x14ac:dyDescent="0.25">
      <c r="A103" s="100"/>
      <c r="B103" s="22" t="s">
        <v>213</v>
      </c>
      <c r="C103" s="22"/>
      <c r="D103" s="12"/>
      <c r="E103" s="15">
        <v>1630.688146088517</v>
      </c>
    </row>
    <row r="104" spans="1:5" x14ac:dyDescent="0.25">
      <c r="A104" s="101"/>
      <c r="B104" s="23" t="s">
        <v>25</v>
      </c>
      <c r="C104" s="23"/>
      <c r="D104" s="23"/>
      <c r="E104" s="30">
        <v>12176.30745807839</v>
      </c>
    </row>
    <row r="105" spans="1:5" x14ac:dyDescent="0.25">
      <c r="A105" s="99" t="s">
        <v>416</v>
      </c>
      <c r="B105" s="102" t="s">
        <v>103</v>
      </c>
      <c r="C105" s="102"/>
      <c r="D105" s="102"/>
      <c r="E105" s="102"/>
    </row>
    <row r="106" spans="1:5" ht="15" customHeight="1" x14ac:dyDescent="0.25">
      <c r="A106" s="100"/>
      <c r="B106" s="106" t="s">
        <v>28</v>
      </c>
      <c r="C106" s="102" t="s">
        <v>145</v>
      </c>
      <c r="D106" s="102"/>
      <c r="E106" s="106" t="s">
        <v>29</v>
      </c>
    </row>
    <row r="107" spans="1:5" ht="30" x14ac:dyDescent="0.25">
      <c r="A107" s="100"/>
      <c r="B107" s="106"/>
      <c r="C107" s="8" t="s">
        <v>146</v>
      </c>
      <c r="D107" s="35" t="s">
        <v>147</v>
      </c>
      <c r="E107" s="106"/>
    </row>
    <row r="108" spans="1:5" ht="15" customHeight="1" x14ac:dyDescent="0.25">
      <c r="A108" s="100"/>
      <c r="B108" s="32" t="s">
        <v>214</v>
      </c>
      <c r="C108" s="32"/>
      <c r="D108" s="41"/>
      <c r="E108" s="15">
        <v>1349.5721578922796</v>
      </c>
    </row>
    <row r="109" spans="1:5" ht="18.75" customHeight="1" x14ac:dyDescent="0.25">
      <c r="A109" s="100"/>
      <c r="B109" s="32" t="s">
        <v>178</v>
      </c>
      <c r="C109" s="32"/>
      <c r="D109" s="41"/>
      <c r="E109" s="15">
        <v>965.05718553190945</v>
      </c>
    </row>
    <row r="110" spans="1:5" x14ac:dyDescent="0.25">
      <c r="A110" s="100"/>
      <c r="B110" s="32" t="s">
        <v>215</v>
      </c>
      <c r="C110" s="32"/>
      <c r="D110" s="41"/>
      <c r="E110" s="15">
        <v>1315.6335954859062</v>
      </c>
    </row>
    <row r="111" spans="1:5" x14ac:dyDescent="0.25">
      <c r="A111" s="100"/>
      <c r="B111" s="32" t="s">
        <v>216</v>
      </c>
      <c r="C111" s="32"/>
      <c r="D111" s="41"/>
      <c r="E111" s="15">
        <v>1448.6628510495739</v>
      </c>
    </row>
    <row r="112" spans="1:5" ht="15" customHeight="1" x14ac:dyDescent="0.25">
      <c r="A112" s="100"/>
      <c r="B112" s="28" t="s">
        <v>217</v>
      </c>
      <c r="C112" s="28"/>
      <c r="D112" s="31"/>
      <c r="E112" s="15">
        <v>1462.6647968218003</v>
      </c>
    </row>
    <row r="113" spans="1:5" x14ac:dyDescent="0.25">
      <c r="A113" s="100"/>
      <c r="B113" s="28" t="s">
        <v>218</v>
      </c>
      <c r="C113" s="28"/>
      <c r="D113" s="31"/>
      <c r="E113" s="15">
        <v>1396.9633589675072</v>
      </c>
    </row>
    <row r="114" spans="1:5" x14ac:dyDescent="0.25">
      <c r="A114" s="101"/>
      <c r="B114" s="23" t="s">
        <v>25</v>
      </c>
      <c r="C114" s="23"/>
      <c r="D114" s="23"/>
      <c r="E114" s="30">
        <v>7938.5539457489767</v>
      </c>
    </row>
    <row r="115" spans="1:5" ht="15" customHeight="1" x14ac:dyDescent="0.25">
      <c r="A115" s="99" t="s">
        <v>416</v>
      </c>
      <c r="B115" s="102" t="s">
        <v>16</v>
      </c>
      <c r="C115" s="102"/>
      <c r="D115" s="102"/>
      <c r="E115" s="102"/>
    </row>
    <row r="116" spans="1:5" ht="15" customHeight="1" x14ac:dyDescent="0.25">
      <c r="A116" s="100"/>
      <c r="B116" s="106" t="s">
        <v>28</v>
      </c>
      <c r="C116" s="102" t="s">
        <v>145</v>
      </c>
      <c r="D116" s="102"/>
      <c r="E116" s="106" t="s">
        <v>29</v>
      </c>
    </row>
    <row r="117" spans="1:5" ht="30" x14ac:dyDescent="0.25">
      <c r="A117" s="100"/>
      <c r="B117" s="106"/>
      <c r="C117" s="8" t="s">
        <v>146</v>
      </c>
      <c r="D117" s="35" t="s">
        <v>147</v>
      </c>
      <c r="E117" s="106"/>
    </row>
    <row r="118" spans="1:5" x14ac:dyDescent="0.25">
      <c r="A118" s="100"/>
      <c r="B118" s="32" t="s">
        <v>219</v>
      </c>
      <c r="C118" s="32"/>
      <c r="D118" s="41"/>
      <c r="E118" s="15">
        <v>1115.8473707712703</v>
      </c>
    </row>
    <row r="119" spans="1:5" x14ac:dyDescent="0.25">
      <c r="A119" s="100"/>
      <c r="B119" s="32" t="s">
        <v>220</v>
      </c>
      <c r="C119" s="32"/>
      <c r="D119" s="41"/>
      <c r="E119" s="15">
        <v>1568.217926489353</v>
      </c>
    </row>
    <row r="120" spans="1:5" x14ac:dyDescent="0.25">
      <c r="A120" s="100"/>
      <c r="B120" s="32" t="s">
        <v>221</v>
      </c>
      <c r="C120" s="32"/>
      <c r="D120" s="41"/>
      <c r="E120" s="15">
        <v>1063.070805937494</v>
      </c>
    </row>
    <row r="121" spans="1:5" x14ac:dyDescent="0.25">
      <c r="A121" s="100"/>
      <c r="B121" s="32" t="s">
        <v>222</v>
      </c>
      <c r="C121" s="32"/>
      <c r="D121" s="41"/>
      <c r="E121" s="15">
        <v>1561.7554899790946</v>
      </c>
    </row>
    <row r="122" spans="1:5" x14ac:dyDescent="0.25">
      <c r="A122" s="100"/>
      <c r="B122" s="28" t="s">
        <v>223</v>
      </c>
      <c r="C122" s="28"/>
      <c r="D122" s="31"/>
      <c r="E122" s="15">
        <v>910.12647519471375</v>
      </c>
    </row>
    <row r="123" spans="1:5" ht="15" customHeight="1" x14ac:dyDescent="0.25">
      <c r="A123" s="100"/>
      <c r="B123" s="28" t="s">
        <v>224</v>
      </c>
      <c r="C123" s="28"/>
      <c r="D123" s="31"/>
      <c r="E123" s="15">
        <v>1448.6628510495739</v>
      </c>
    </row>
    <row r="124" spans="1:5" x14ac:dyDescent="0.25">
      <c r="A124" s="100"/>
      <c r="B124" s="28" t="s">
        <v>225</v>
      </c>
      <c r="C124" s="28"/>
      <c r="D124" s="31"/>
      <c r="E124" s="15">
        <v>1464.8189423252197</v>
      </c>
    </row>
    <row r="125" spans="1:5" x14ac:dyDescent="0.25">
      <c r="A125" s="101"/>
      <c r="B125" s="23" t="s">
        <v>25</v>
      </c>
      <c r="C125" s="23"/>
      <c r="D125" s="23"/>
      <c r="E125" s="30">
        <v>9132.499861746719</v>
      </c>
    </row>
    <row r="126" spans="1:5" ht="15" customHeight="1" x14ac:dyDescent="0.25">
      <c r="A126" s="99" t="s">
        <v>416</v>
      </c>
      <c r="B126" s="104" t="s">
        <v>17</v>
      </c>
      <c r="C126" s="118"/>
      <c r="D126" s="118"/>
      <c r="E126" s="105"/>
    </row>
    <row r="127" spans="1:5" ht="15" customHeight="1" x14ac:dyDescent="0.25">
      <c r="A127" s="100"/>
      <c r="B127" s="103" t="s">
        <v>28</v>
      </c>
      <c r="C127" s="104" t="s">
        <v>145</v>
      </c>
      <c r="D127" s="105"/>
      <c r="E127" s="103" t="s">
        <v>29</v>
      </c>
    </row>
    <row r="128" spans="1:5" ht="30" x14ac:dyDescent="0.25">
      <c r="A128" s="100"/>
      <c r="B128" s="98"/>
      <c r="C128" s="8" t="s">
        <v>146</v>
      </c>
      <c r="D128" s="35" t="s">
        <v>147</v>
      </c>
      <c r="E128" s="98"/>
    </row>
    <row r="129" spans="1:5" x14ac:dyDescent="0.25">
      <c r="A129" s="100"/>
      <c r="B129" s="32" t="s">
        <v>226</v>
      </c>
      <c r="C129" s="32"/>
      <c r="D129" s="41"/>
      <c r="E129" s="15">
        <v>1568.217926489353</v>
      </c>
    </row>
    <row r="130" spans="1:5" x14ac:dyDescent="0.25">
      <c r="A130" s="100"/>
      <c r="B130" s="32" t="s">
        <v>227</v>
      </c>
      <c r="C130" s="32"/>
      <c r="D130" s="41"/>
      <c r="E130" s="15">
        <v>919.82012996010121</v>
      </c>
    </row>
    <row r="131" spans="1:5" x14ac:dyDescent="0.25">
      <c r="A131" s="100"/>
      <c r="B131" s="32" t="s">
        <v>228</v>
      </c>
      <c r="C131" s="32"/>
      <c r="D131" s="41"/>
      <c r="E131" s="15">
        <v>1063.0708059374942</v>
      </c>
    </row>
    <row r="132" spans="1:5" x14ac:dyDescent="0.25">
      <c r="A132" s="100"/>
      <c r="B132" s="32" t="s">
        <v>229</v>
      </c>
      <c r="C132" s="32"/>
      <c r="D132" s="41"/>
      <c r="E132" s="15">
        <v>946.74694875284433</v>
      </c>
    </row>
    <row r="133" spans="1:5" x14ac:dyDescent="0.25">
      <c r="A133" s="100"/>
      <c r="B133" s="28" t="s">
        <v>230</v>
      </c>
      <c r="C133" s="28"/>
      <c r="D133" s="31"/>
      <c r="E133" s="15">
        <v>812.1128547891293</v>
      </c>
    </row>
    <row r="134" spans="1:5" x14ac:dyDescent="0.25">
      <c r="A134" s="100"/>
      <c r="B134" s="28" t="s">
        <v>231</v>
      </c>
      <c r="C134" s="28"/>
      <c r="D134" s="31"/>
      <c r="E134" s="15">
        <v>1809.4822228723303</v>
      </c>
    </row>
    <row r="135" spans="1:5" x14ac:dyDescent="0.25">
      <c r="A135" s="100"/>
      <c r="B135" s="28" t="s">
        <v>232</v>
      </c>
      <c r="C135" s="28"/>
      <c r="D135" s="31"/>
      <c r="E135" s="15">
        <v>1354.9575216508283</v>
      </c>
    </row>
    <row r="136" spans="1:5" x14ac:dyDescent="0.25">
      <c r="A136" s="100"/>
      <c r="B136" s="28" t="s">
        <v>119</v>
      </c>
      <c r="C136" s="28"/>
      <c r="D136" s="31"/>
      <c r="E136" s="15">
        <v>1591.9135270269669</v>
      </c>
    </row>
    <row r="137" spans="1:5" x14ac:dyDescent="0.25">
      <c r="A137" s="100"/>
      <c r="B137" s="29" t="s">
        <v>233</v>
      </c>
      <c r="C137" s="29"/>
      <c r="D137" s="31"/>
      <c r="E137" s="15">
        <v>1361.4199581610867</v>
      </c>
    </row>
    <row r="138" spans="1:5" x14ac:dyDescent="0.25">
      <c r="A138" s="101"/>
      <c r="B138" s="23" t="s">
        <v>25</v>
      </c>
      <c r="C138" s="23"/>
      <c r="D138" s="23"/>
      <c r="E138" s="30">
        <v>11427.741895640134</v>
      </c>
    </row>
    <row r="139" spans="1:5" ht="15" customHeight="1" x14ac:dyDescent="0.25">
      <c r="A139" s="99" t="s">
        <v>416</v>
      </c>
      <c r="B139" s="104" t="s">
        <v>18</v>
      </c>
      <c r="C139" s="118"/>
      <c r="D139" s="118"/>
      <c r="E139" s="105"/>
    </row>
    <row r="140" spans="1:5" ht="15" customHeight="1" x14ac:dyDescent="0.25">
      <c r="A140" s="100"/>
      <c r="B140" s="103" t="s">
        <v>28</v>
      </c>
      <c r="C140" s="104" t="s">
        <v>145</v>
      </c>
      <c r="D140" s="105"/>
      <c r="E140" s="103" t="s">
        <v>29</v>
      </c>
    </row>
    <row r="141" spans="1:5" ht="30" x14ac:dyDescent="0.25">
      <c r="A141" s="100"/>
      <c r="B141" s="98"/>
      <c r="C141" s="8" t="s">
        <v>146</v>
      </c>
      <c r="D141" s="35" t="s">
        <v>147</v>
      </c>
      <c r="E141" s="98"/>
    </row>
    <row r="142" spans="1:5" x14ac:dyDescent="0.25">
      <c r="A142" s="100"/>
      <c r="B142" s="32" t="s">
        <v>234</v>
      </c>
      <c r="C142" s="32"/>
      <c r="D142" s="41"/>
      <c r="E142" s="15">
        <v>1063.1444320427815</v>
      </c>
    </row>
    <row r="143" spans="1:5" x14ac:dyDescent="0.25">
      <c r="A143" s="100"/>
      <c r="B143" s="32" t="s">
        <v>235</v>
      </c>
      <c r="C143" s="32"/>
      <c r="D143" s="41"/>
      <c r="E143" s="15">
        <v>1660.9612099391784</v>
      </c>
    </row>
    <row r="144" spans="1:5" x14ac:dyDescent="0.25">
      <c r="A144" s="100"/>
      <c r="B144" s="32" t="s">
        <v>236</v>
      </c>
      <c r="C144" s="32"/>
      <c r="D144" s="41"/>
      <c r="E144" s="15">
        <v>588.12245176834733</v>
      </c>
    </row>
    <row r="145" spans="1:5" x14ac:dyDescent="0.25">
      <c r="A145" s="100"/>
      <c r="B145" s="32" t="s">
        <v>237</v>
      </c>
      <c r="C145" s="32"/>
      <c r="D145" s="41"/>
      <c r="E145" s="15">
        <v>1328.1226795428061</v>
      </c>
    </row>
    <row r="146" spans="1:5" x14ac:dyDescent="0.25">
      <c r="A146" s="100"/>
      <c r="B146" s="28" t="s">
        <v>238</v>
      </c>
      <c r="C146" s="28"/>
      <c r="D146" s="31"/>
      <c r="E146" s="15">
        <v>933.88675033545246</v>
      </c>
    </row>
    <row r="147" spans="1:5" ht="15" customHeight="1" x14ac:dyDescent="0.25">
      <c r="A147" s="100"/>
      <c r="B147" s="28" t="s">
        <v>239</v>
      </c>
      <c r="C147" s="28"/>
      <c r="D147" s="31"/>
      <c r="E147" s="15">
        <v>1007.1327699696055</v>
      </c>
    </row>
    <row r="148" spans="1:5" x14ac:dyDescent="0.25">
      <c r="A148" s="100"/>
      <c r="B148" s="28" t="s">
        <v>240</v>
      </c>
      <c r="C148" s="28"/>
      <c r="D148" s="31"/>
      <c r="E148" s="15">
        <v>1039.4471903964379</v>
      </c>
    </row>
    <row r="149" spans="1:5" x14ac:dyDescent="0.25">
      <c r="A149" s="101"/>
      <c r="B149" s="23" t="s">
        <v>25</v>
      </c>
      <c r="C149" s="23"/>
      <c r="D149" s="23"/>
      <c r="E149" s="30">
        <v>7620.8174839946096</v>
      </c>
    </row>
    <row r="150" spans="1:5" ht="15" customHeight="1" x14ac:dyDescent="0.25">
      <c r="A150" s="99" t="s">
        <v>416</v>
      </c>
      <c r="B150" s="104" t="s">
        <v>19</v>
      </c>
      <c r="C150" s="118"/>
      <c r="D150" s="118"/>
      <c r="E150" s="105"/>
    </row>
    <row r="151" spans="1:5" ht="15" customHeight="1" x14ac:dyDescent="0.25">
      <c r="A151" s="100"/>
      <c r="B151" s="103" t="s">
        <v>28</v>
      </c>
      <c r="C151" s="104" t="s">
        <v>145</v>
      </c>
      <c r="D151" s="105"/>
      <c r="E151" s="103" t="s">
        <v>29</v>
      </c>
    </row>
    <row r="152" spans="1:5" ht="30" x14ac:dyDescent="0.25">
      <c r="A152" s="100"/>
      <c r="B152" s="98"/>
      <c r="C152" s="8" t="s">
        <v>146</v>
      </c>
      <c r="D152" s="35" t="s">
        <v>147</v>
      </c>
      <c r="E152" s="98"/>
    </row>
    <row r="153" spans="1:5" x14ac:dyDescent="0.25">
      <c r="A153" s="100"/>
      <c r="B153" s="32" t="s">
        <v>241</v>
      </c>
      <c r="C153" s="32"/>
      <c r="D153" s="41"/>
      <c r="E153" s="15">
        <v>20988.173215397674</v>
      </c>
    </row>
    <row r="154" spans="1:5" x14ac:dyDescent="0.25">
      <c r="A154" s="100"/>
      <c r="B154" s="32" t="s">
        <v>242</v>
      </c>
      <c r="C154" s="32"/>
      <c r="D154" s="41"/>
      <c r="E154" s="15">
        <v>10671.737408796518</v>
      </c>
    </row>
    <row r="155" spans="1:5" x14ac:dyDescent="0.25">
      <c r="A155" s="100"/>
      <c r="B155" s="32" t="s">
        <v>243</v>
      </c>
      <c r="C155" s="32"/>
      <c r="D155" s="41"/>
      <c r="E155" s="15">
        <v>14567.365690009992</v>
      </c>
    </row>
    <row r="156" spans="1:5" x14ac:dyDescent="0.25">
      <c r="A156" s="100"/>
      <c r="B156" s="32" t="s">
        <v>71</v>
      </c>
      <c r="C156" s="32"/>
      <c r="D156" s="41"/>
      <c r="E156" s="15">
        <v>11864.535644738104</v>
      </c>
    </row>
    <row r="157" spans="1:5" x14ac:dyDescent="0.25">
      <c r="A157" s="100"/>
      <c r="B157" s="28" t="s">
        <v>244</v>
      </c>
      <c r="C157" s="28"/>
      <c r="D157" s="31"/>
      <c r="E157" s="15">
        <v>17980.798939672612</v>
      </c>
    </row>
    <row r="158" spans="1:5" x14ac:dyDescent="0.25">
      <c r="A158" s="100"/>
      <c r="B158" s="28" t="s">
        <v>245</v>
      </c>
      <c r="C158" s="28"/>
      <c r="D158" s="31"/>
      <c r="E158" s="15">
        <v>12486.313448579993</v>
      </c>
    </row>
    <row r="159" spans="1:5" ht="15" customHeight="1" x14ac:dyDescent="0.25">
      <c r="A159" s="100"/>
      <c r="B159" s="28" t="s">
        <v>246</v>
      </c>
      <c r="C159" s="28"/>
      <c r="D159" s="31"/>
      <c r="E159" s="15">
        <v>12892.372422517556</v>
      </c>
    </row>
    <row r="160" spans="1:5" ht="15" customHeight="1" x14ac:dyDescent="0.25">
      <c r="A160" s="100"/>
      <c r="B160" s="28" t="s">
        <v>247</v>
      </c>
      <c r="C160" s="28"/>
      <c r="D160" s="31"/>
      <c r="E160" s="15">
        <v>22701.234511696759</v>
      </c>
    </row>
    <row r="161" spans="1:5" x14ac:dyDescent="0.25">
      <c r="A161" s="100"/>
      <c r="B161" s="29" t="s">
        <v>248</v>
      </c>
      <c r="C161" s="29"/>
      <c r="D161" s="31"/>
      <c r="E161" s="15">
        <v>15823.61064062932</v>
      </c>
    </row>
    <row r="162" spans="1:5" x14ac:dyDescent="0.25">
      <c r="A162" s="100"/>
      <c r="B162" s="29" t="s">
        <v>249</v>
      </c>
      <c r="C162" s="29"/>
      <c r="D162" s="31"/>
      <c r="E162" s="15">
        <v>12232.52658986902</v>
      </c>
    </row>
    <row r="163" spans="1:5" x14ac:dyDescent="0.25">
      <c r="A163" s="101"/>
      <c r="B163" s="23" t="s">
        <v>25</v>
      </c>
      <c r="C163" s="23"/>
      <c r="D163" s="23"/>
      <c r="E163" s="30">
        <v>12919.487656758096</v>
      </c>
    </row>
    <row r="164" spans="1:5" x14ac:dyDescent="0.25">
      <c r="A164" s="93" t="s">
        <v>144</v>
      </c>
      <c r="B164" s="94"/>
      <c r="C164" s="42"/>
      <c r="D164" s="42"/>
      <c r="E164" s="97">
        <v>152208.66851190754</v>
      </c>
    </row>
    <row r="165" spans="1:5" x14ac:dyDescent="0.25">
      <c r="A165" s="95"/>
      <c r="B165" s="96"/>
      <c r="C165" s="43"/>
      <c r="D165" s="43"/>
      <c r="E165" s="98"/>
    </row>
  </sheetData>
  <mergeCells count="71">
    <mergeCell ref="A1:E1"/>
    <mergeCell ref="A2:E2"/>
    <mergeCell ref="A3:E3"/>
    <mergeCell ref="A4:A5"/>
    <mergeCell ref="B4:E4"/>
    <mergeCell ref="B5:B6"/>
    <mergeCell ref="C5:D5"/>
    <mergeCell ref="E5:E6"/>
    <mergeCell ref="A7:A19"/>
    <mergeCell ref="A20:A31"/>
    <mergeCell ref="B20:E20"/>
    <mergeCell ref="B21:B22"/>
    <mergeCell ref="C21:D21"/>
    <mergeCell ref="E21:E22"/>
    <mergeCell ref="A45:A55"/>
    <mergeCell ref="B45:E45"/>
    <mergeCell ref="B46:B47"/>
    <mergeCell ref="C46:D46"/>
    <mergeCell ref="E46:E47"/>
    <mergeCell ref="A32:A44"/>
    <mergeCell ref="B32:E32"/>
    <mergeCell ref="B33:B34"/>
    <mergeCell ref="C33:D33"/>
    <mergeCell ref="E33:E34"/>
    <mergeCell ref="A67:A78"/>
    <mergeCell ref="B67:E67"/>
    <mergeCell ref="B68:B69"/>
    <mergeCell ref="C68:D68"/>
    <mergeCell ref="E68:E69"/>
    <mergeCell ref="A56:A66"/>
    <mergeCell ref="B56:E56"/>
    <mergeCell ref="B57:B58"/>
    <mergeCell ref="C57:D57"/>
    <mergeCell ref="E57:E58"/>
    <mergeCell ref="E151:E152"/>
    <mergeCell ref="A79:A92"/>
    <mergeCell ref="B79:E79"/>
    <mergeCell ref="B80:B81"/>
    <mergeCell ref="C80:D80"/>
    <mergeCell ref="E80:E81"/>
    <mergeCell ref="A93:A104"/>
    <mergeCell ref="B93:E93"/>
    <mergeCell ref="B94:B95"/>
    <mergeCell ref="C94:D94"/>
    <mergeCell ref="E94:E95"/>
    <mergeCell ref="A115:A125"/>
    <mergeCell ref="B115:E115"/>
    <mergeCell ref="B116:B117"/>
    <mergeCell ref="C116:D116"/>
    <mergeCell ref="E116:E117"/>
    <mergeCell ref="A105:A114"/>
    <mergeCell ref="B105:E105"/>
    <mergeCell ref="B106:B107"/>
    <mergeCell ref="C106:D106"/>
    <mergeCell ref="E106:E107"/>
    <mergeCell ref="A164:B165"/>
    <mergeCell ref="E164:E165"/>
    <mergeCell ref="A126:A138"/>
    <mergeCell ref="B126:E126"/>
    <mergeCell ref="B127:B128"/>
    <mergeCell ref="C127:D127"/>
    <mergeCell ref="E127:E128"/>
    <mergeCell ref="A139:A149"/>
    <mergeCell ref="B139:E139"/>
    <mergeCell ref="B140:B141"/>
    <mergeCell ref="C140:D140"/>
    <mergeCell ref="E140:E141"/>
    <mergeCell ref="A150:A163"/>
    <mergeCell ref="B150:E150"/>
    <mergeCell ref="B151:B152"/>
    <mergeCell ref="C151:D15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12"/>
  <sheetViews>
    <sheetView topLeftCell="A201" workbookViewId="0">
      <selection activeCell="G199" sqref="G199"/>
    </sheetView>
  </sheetViews>
  <sheetFormatPr baseColWidth="10" defaultRowHeight="15" x14ac:dyDescent="0.25"/>
  <cols>
    <col min="1" max="1" width="18.42578125" customWidth="1"/>
    <col min="2" max="2" width="43.42578125" bestFit="1" customWidth="1"/>
    <col min="3" max="3" width="12.140625" hidden="1" customWidth="1"/>
    <col min="4" max="4" width="11.5703125" style="18" hidden="1" customWidth="1"/>
    <col min="5" max="5" width="17.140625" style="18" customWidth="1"/>
  </cols>
  <sheetData>
    <row r="1" spans="1:5" x14ac:dyDescent="0.25">
      <c r="A1" s="108" t="s">
        <v>0</v>
      </c>
      <c r="B1" s="109"/>
      <c r="C1" s="109"/>
      <c r="D1" s="109"/>
      <c r="E1" s="110"/>
    </row>
    <row r="2" spans="1:5" x14ac:dyDescent="0.25">
      <c r="A2" s="111" t="s">
        <v>1</v>
      </c>
      <c r="B2" s="112"/>
      <c r="C2" s="112"/>
      <c r="D2" s="112"/>
      <c r="E2" s="113"/>
    </row>
    <row r="3" spans="1:5" x14ac:dyDescent="0.25">
      <c r="A3" s="114" t="s">
        <v>421</v>
      </c>
      <c r="B3" s="115"/>
      <c r="C3" s="115"/>
      <c r="D3" s="115"/>
      <c r="E3" s="116"/>
    </row>
    <row r="4" spans="1:5" x14ac:dyDescent="0.25">
      <c r="A4" s="119" t="s">
        <v>27</v>
      </c>
      <c r="B4" s="104" t="s">
        <v>7</v>
      </c>
      <c r="C4" s="118"/>
      <c r="D4" s="118"/>
      <c r="E4" s="105"/>
    </row>
    <row r="5" spans="1:5" ht="21.75" customHeight="1" x14ac:dyDescent="0.25">
      <c r="A5" s="120"/>
      <c r="B5" s="103" t="s">
        <v>28</v>
      </c>
      <c r="C5" s="104" t="s">
        <v>145</v>
      </c>
      <c r="D5" s="105"/>
      <c r="E5" s="103" t="s">
        <v>29</v>
      </c>
    </row>
    <row r="6" spans="1:5" ht="27.75" customHeight="1" x14ac:dyDescent="0.25">
      <c r="A6" s="34"/>
      <c r="B6" s="98"/>
      <c r="C6" s="8" t="s">
        <v>146</v>
      </c>
      <c r="D6" s="35" t="s">
        <v>147</v>
      </c>
      <c r="E6" s="98"/>
    </row>
    <row r="7" spans="1:5" ht="15" customHeight="1" x14ac:dyDescent="0.25">
      <c r="A7" s="99" t="s">
        <v>420</v>
      </c>
      <c r="B7" s="22" t="s">
        <v>250</v>
      </c>
      <c r="C7" s="22"/>
      <c r="D7" s="12"/>
      <c r="E7" s="13">
        <v>1427.7862941708647</v>
      </c>
    </row>
    <row r="8" spans="1:5" ht="15" customHeight="1" x14ac:dyDescent="0.25">
      <c r="A8" s="100"/>
      <c r="B8" s="22" t="s">
        <v>251</v>
      </c>
      <c r="C8" s="22"/>
      <c r="D8" s="12"/>
      <c r="E8" s="13">
        <v>1830.1178272361944</v>
      </c>
    </row>
    <row r="9" spans="1:5" x14ac:dyDescent="0.25">
      <c r="A9" s="100"/>
      <c r="B9" s="22" t="s">
        <v>252</v>
      </c>
      <c r="C9" s="22"/>
      <c r="D9" s="12"/>
      <c r="E9" s="13">
        <v>1921.3783944924764</v>
      </c>
    </row>
    <row r="10" spans="1:5" x14ac:dyDescent="0.25">
      <c r="A10" s="100"/>
      <c r="B10" s="22" t="s">
        <v>253</v>
      </c>
      <c r="C10" s="22"/>
      <c r="D10" s="12"/>
      <c r="E10" s="13">
        <v>1415.0294406834275</v>
      </c>
    </row>
    <row r="11" spans="1:5" ht="15.75" customHeight="1" x14ac:dyDescent="0.25">
      <c r="A11" s="100"/>
      <c r="B11" s="22" t="s">
        <v>254</v>
      </c>
      <c r="C11" s="22"/>
      <c r="D11" s="12"/>
      <c r="E11" s="13">
        <v>1594.60668592966</v>
      </c>
    </row>
    <row r="12" spans="1:5" ht="15" customHeight="1" x14ac:dyDescent="0.25">
      <c r="A12" s="100"/>
      <c r="B12" s="22" t="s">
        <v>255</v>
      </c>
      <c r="C12" s="22"/>
      <c r="D12" s="12"/>
      <c r="E12" s="13">
        <v>1440.5431476583021</v>
      </c>
    </row>
    <row r="13" spans="1:5" ht="15" customHeight="1" x14ac:dyDescent="0.25">
      <c r="A13" s="100"/>
      <c r="B13" s="22" t="s">
        <v>256</v>
      </c>
      <c r="C13" s="22"/>
      <c r="D13" s="12"/>
      <c r="E13" s="13">
        <v>1447.412222613076</v>
      </c>
    </row>
    <row r="14" spans="1:5" ht="15" customHeight="1" x14ac:dyDescent="0.25">
      <c r="A14" s="100"/>
      <c r="B14" s="22" t="s">
        <v>257</v>
      </c>
      <c r="C14" s="22"/>
      <c r="D14" s="12"/>
      <c r="E14" s="13">
        <v>1545.5418648241321</v>
      </c>
    </row>
    <row r="15" spans="1:5" ht="15" customHeight="1" x14ac:dyDescent="0.25">
      <c r="A15" s="100"/>
      <c r="B15" s="22" t="s">
        <v>258</v>
      </c>
      <c r="C15" s="22"/>
      <c r="D15" s="12"/>
      <c r="E15" s="13">
        <v>1310.0307235175976</v>
      </c>
    </row>
    <row r="16" spans="1:5" ht="15" customHeight="1" x14ac:dyDescent="0.25">
      <c r="A16" s="100"/>
      <c r="B16" s="22" t="s">
        <v>259</v>
      </c>
      <c r="C16" s="22"/>
      <c r="D16" s="12"/>
      <c r="E16" s="13">
        <v>1643.6715070351879</v>
      </c>
    </row>
    <row r="17" spans="1:5" ht="15" customHeight="1" x14ac:dyDescent="0.25">
      <c r="A17" s="100"/>
      <c r="B17" s="22" t="s">
        <v>260</v>
      </c>
      <c r="C17" s="22"/>
      <c r="D17" s="12"/>
      <c r="E17" s="13">
        <v>1457.2251868341814</v>
      </c>
    </row>
    <row r="18" spans="1:5" ht="15" customHeight="1" x14ac:dyDescent="0.25">
      <c r="A18" s="100"/>
      <c r="B18" s="22" t="s">
        <v>261</v>
      </c>
      <c r="C18" s="22"/>
      <c r="D18" s="12"/>
      <c r="E18" s="13">
        <v>1497.4583401407144</v>
      </c>
    </row>
    <row r="19" spans="1:5" ht="15" customHeight="1" x14ac:dyDescent="0.25">
      <c r="A19" s="100"/>
      <c r="B19" s="22" t="s">
        <v>262</v>
      </c>
      <c r="C19" s="22"/>
      <c r="D19" s="12"/>
      <c r="E19" s="13">
        <v>1794.7911560402142</v>
      </c>
    </row>
    <row r="20" spans="1:5" x14ac:dyDescent="0.25">
      <c r="A20" s="100"/>
      <c r="B20" s="22" t="s">
        <v>263</v>
      </c>
      <c r="C20" s="22"/>
      <c r="D20" s="12"/>
      <c r="E20" s="13">
        <v>1576.9433503316698</v>
      </c>
    </row>
    <row r="21" spans="1:5" x14ac:dyDescent="0.25">
      <c r="A21" s="101"/>
      <c r="B21" s="23" t="s">
        <v>25</v>
      </c>
      <c r="C21" s="23"/>
      <c r="D21" s="23"/>
      <c r="E21" s="24">
        <v>21902.536141507699</v>
      </c>
    </row>
    <row r="22" spans="1:5" ht="15" customHeight="1" x14ac:dyDescent="0.25">
      <c r="A22" s="99" t="str">
        <f>A7</f>
        <v>SEPTIEMBRE</v>
      </c>
      <c r="B22" s="104" t="s">
        <v>8</v>
      </c>
      <c r="C22" s="118"/>
      <c r="D22" s="118"/>
      <c r="E22" s="105"/>
    </row>
    <row r="23" spans="1:5" ht="15" customHeight="1" x14ac:dyDescent="0.25">
      <c r="A23" s="100"/>
      <c r="B23" s="103" t="s">
        <v>28</v>
      </c>
      <c r="C23" s="104" t="s">
        <v>145</v>
      </c>
      <c r="D23" s="105"/>
      <c r="E23" s="103" t="s">
        <v>29</v>
      </c>
    </row>
    <row r="24" spans="1:5" ht="30" x14ac:dyDescent="0.25">
      <c r="A24" s="100"/>
      <c r="B24" s="98"/>
      <c r="C24" s="8" t="s">
        <v>146</v>
      </c>
      <c r="D24" s="35" t="s">
        <v>147</v>
      </c>
      <c r="E24" s="98"/>
    </row>
    <row r="25" spans="1:5" x14ac:dyDescent="0.25">
      <c r="A25" s="100"/>
      <c r="B25" s="22" t="s">
        <v>264</v>
      </c>
      <c r="C25" s="22"/>
      <c r="D25" s="12"/>
      <c r="E25" s="13">
        <v>1398.3474015075481</v>
      </c>
    </row>
    <row r="26" spans="1:5" x14ac:dyDescent="0.25">
      <c r="A26" s="100"/>
      <c r="B26" s="22" t="s">
        <v>265</v>
      </c>
      <c r="C26" s="22"/>
      <c r="D26" s="12"/>
      <c r="E26" s="13">
        <v>1332.6005412261404</v>
      </c>
    </row>
    <row r="27" spans="1:5" x14ac:dyDescent="0.25">
      <c r="A27" s="100"/>
      <c r="B27" s="22" t="s">
        <v>266</v>
      </c>
      <c r="C27" s="22"/>
      <c r="D27" s="12"/>
      <c r="E27" s="13">
        <v>1611.2887251055395</v>
      </c>
    </row>
    <row r="28" spans="1:5" x14ac:dyDescent="0.25">
      <c r="A28" s="100"/>
      <c r="B28" s="22" t="s">
        <v>267</v>
      </c>
      <c r="C28" s="22"/>
      <c r="D28" s="12"/>
      <c r="E28" s="13">
        <v>1790.8659703517719</v>
      </c>
    </row>
    <row r="29" spans="1:5" x14ac:dyDescent="0.25">
      <c r="A29" s="100"/>
      <c r="B29" s="22" t="s">
        <v>268</v>
      </c>
      <c r="C29" s="22"/>
      <c r="D29" s="12"/>
      <c r="E29" s="13">
        <v>1153.0232959799082</v>
      </c>
    </row>
    <row r="30" spans="1:5" ht="15" customHeight="1" x14ac:dyDescent="0.25">
      <c r="A30" s="100"/>
      <c r="B30" s="22" t="s">
        <v>269</v>
      </c>
      <c r="C30" s="22"/>
      <c r="D30" s="12"/>
      <c r="E30" s="13">
        <v>1812.4544916382042</v>
      </c>
    </row>
    <row r="31" spans="1:5" x14ac:dyDescent="0.25">
      <c r="A31" s="100"/>
      <c r="B31" s="26" t="s">
        <v>270</v>
      </c>
      <c r="C31" s="26"/>
      <c r="D31" s="39"/>
      <c r="E31" s="13">
        <v>1094.1455106532744</v>
      </c>
    </row>
    <row r="32" spans="1:5" ht="15" customHeight="1" x14ac:dyDescent="0.25">
      <c r="A32" s="100"/>
      <c r="B32" s="22" t="s">
        <v>271</v>
      </c>
      <c r="C32" s="22"/>
      <c r="D32" s="12"/>
      <c r="E32" s="13">
        <v>1292.3673879196076</v>
      </c>
    </row>
    <row r="33" spans="1:5" ht="15" customHeight="1" x14ac:dyDescent="0.25">
      <c r="A33" s="100"/>
      <c r="B33" s="22" t="s">
        <v>272</v>
      </c>
      <c r="C33" s="22"/>
      <c r="D33" s="12"/>
      <c r="E33" s="13">
        <v>707.51472034171377</v>
      </c>
    </row>
    <row r="34" spans="1:5" x14ac:dyDescent="0.25">
      <c r="A34" s="100"/>
      <c r="B34" s="22" t="s">
        <v>273</v>
      </c>
      <c r="C34" s="22"/>
      <c r="D34" s="12"/>
      <c r="E34" s="13">
        <v>1329.6566519598089</v>
      </c>
    </row>
    <row r="35" spans="1:5" x14ac:dyDescent="0.25">
      <c r="A35" s="100"/>
      <c r="B35" s="22" t="s">
        <v>274</v>
      </c>
      <c r="C35" s="22"/>
      <c r="D35" s="12"/>
      <c r="E35" s="13">
        <v>632.93619226131125</v>
      </c>
    </row>
    <row r="36" spans="1:5" ht="15" customHeight="1" x14ac:dyDescent="0.25">
      <c r="A36" s="101"/>
      <c r="B36" s="23" t="s">
        <v>25</v>
      </c>
      <c r="C36" s="23"/>
      <c r="D36" s="23"/>
      <c r="E36" s="24">
        <v>14155.200888944828</v>
      </c>
    </row>
    <row r="37" spans="1:5" ht="15" customHeight="1" x14ac:dyDescent="0.25">
      <c r="A37" s="99" t="s">
        <v>420</v>
      </c>
      <c r="B37" s="104" t="s">
        <v>9</v>
      </c>
      <c r="C37" s="118"/>
      <c r="D37" s="118"/>
      <c r="E37" s="105"/>
    </row>
    <row r="38" spans="1:5" ht="15" customHeight="1" x14ac:dyDescent="0.25">
      <c r="A38" s="100"/>
      <c r="B38" s="103" t="s">
        <v>28</v>
      </c>
      <c r="C38" s="104" t="s">
        <v>145</v>
      </c>
      <c r="D38" s="105"/>
      <c r="E38" s="103" t="s">
        <v>29</v>
      </c>
    </row>
    <row r="39" spans="1:5" ht="30" x14ac:dyDescent="0.25">
      <c r="A39" s="100"/>
      <c r="B39" s="98"/>
      <c r="C39" s="8" t="s">
        <v>146</v>
      </c>
      <c r="D39" s="35" t="s">
        <v>147</v>
      </c>
      <c r="E39" s="98"/>
    </row>
    <row r="40" spans="1:5" ht="15" customHeight="1" x14ac:dyDescent="0.25">
      <c r="A40" s="100"/>
      <c r="B40" s="28" t="s">
        <v>275</v>
      </c>
      <c r="C40" s="28"/>
      <c r="D40" s="31"/>
      <c r="E40" s="13">
        <v>1518.0655650050362</v>
      </c>
    </row>
    <row r="41" spans="1:5" x14ac:dyDescent="0.25">
      <c r="A41" s="100"/>
      <c r="B41" s="28" t="s">
        <v>276</v>
      </c>
      <c r="C41" s="28"/>
      <c r="D41" s="31"/>
      <c r="E41" s="13">
        <v>1356.151655356794</v>
      </c>
    </row>
    <row r="42" spans="1:5" x14ac:dyDescent="0.25">
      <c r="A42" s="100"/>
      <c r="B42" s="28" t="s">
        <v>277</v>
      </c>
      <c r="C42" s="28"/>
      <c r="D42" s="31"/>
      <c r="E42" s="13">
        <v>1297.2738700301602</v>
      </c>
    </row>
    <row r="43" spans="1:5" x14ac:dyDescent="0.25">
      <c r="A43" s="100"/>
      <c r="B43" s="28" t="s">
        <v>278</v>
      </c>
      <c r="C43" s="28"/>
      <c r="D43" s="31"/>
      <c r="E43" s="13">
        <v>966.57697577890144</v>
      </c>
    </row>
    <row r="44" spans="1:5" ht="15" customHeight="1" x14ac:dyDescent="0.25">
      <c r="A44" s="100"/>
      <c r="B44" s="29" t="s">
        <v>279</v>
      </c>
      <c r="C44" s="29"/>
      <c r="D44" s="31"/>
      <c r="E44" s="13">
        <v>872.37251925628777</v>
      </c>
    </row>
    <row r="45" spans="1:5" x14ac:dyDescent="0.25">
      <c r="A45" s="100"/>
      <c r="B45" s="29" t="s">
        <v>280</v>
      </c>
      <c r="C45" s="29"/>
      <c r="D45" s="31"/>
      <c r="E45" s="13">
        <v>961.67049366834874</v>
      </c>
    </row>
    <row r="46" spans="1:5" ht="15" customHeight="1" x14ac:dyDescent="0.25">
      <c r="A46" s="100"/>
      <c r="B46" s="22" t="s">
        <v>281</v>
      </c>
      <c r="C46" s="22"/>
      <c r="D46" s="12"/>
      <c r="E46" s="13">
        <v>1234.4708990150846</v>
      </c>
    </row>
    <row r="47" spans="1:5" ht="15" customHeight="1" x14ac:dyDescent="0.25">
      <c r="A47" s="100"/>
      <c r="B47" s="22" t="s">
        <v>185</v>
      </c>
      <c r="C47" s="22"/>
      <c r="D47" s="12"/>
      <c r="E47" s="13">
        <v>1329.6566519598089</v>
      </c>
    </row>
    <row r="48" spans="1:5" ht="15" customHeight="1" x14ac:dyDescent="0.25">
      <c r="A48" s="100"/>
      <c r="B48" s="22" t="s">
        <v>282</v>
      </c>
      <c r="C48" s="22"/>
      <c r="D48" s="12"/>
      <c r="E48" s="13">
        <v>1157.9297780904608</v>
      </c>
    </row>
    <row r="49" spans="1:5" ht="15" customHeight="1" x14ac:dyDescent="0.25">
      <c r="A49" s="100"/>
      <c r="B49" s="22" t="s">
        <v>283</v>
      </c>
      <c r="C49" s="22"/>
      <c r="D49" s="12"/>
      <c r="E49" s="13">
        <v>1234.4708990150846</v>
      </c>
    </row>
    <row r="50" spans="1:5" ht="15" customHeight="1" x14ac:dyDescent="0.25">
      <c r="A50" s="100"/>
      <c r="B50" s="22" t="s">
        <v>284</v>
      </c>
      <c r="C50" s="22"/>
      <c r="D50" s="12"/>
      <c r="E50" s="13">
        <v>1356.151655356794</v>
      </c>
    </row>
    <row r="51" spans="1:5" ht="15" customHeight="1" x14ac:dyDescent="0.25">
      <c r="A51" s="100"/>
      <c r="B51" s="22" t="s">
        <v>285</v>
      </c>
      <c r="C51" s="22"/>
      <c r="D51" s="12"/>
      <c r="E51" s="13">
        <v>946.95104733669029</v>
      </c>
    </row>
    <row r="52" spans="1:5" x14ac:dyDescent="0.25">
      <c r="A52" s="100"/>
      <c r="B52" s="22" t="s">
        <v>286</v>
      </c>
      <c r="C52" s="22"/>
      <c r="D52" s="12"/>
      <c r="E52" s="13">
        <v>1378.7214730653368</v>
      </c>
    </row>
    <row r="53" spans="1:5" x14ac:dyDescent="0.25">
      <c r="A53" s="101"/>
      <c r="B53" s="23" t="s">
        <v>25</v>
      </c>
      <c r="C53" s="23"/>
      <c r="D53" s="23"/>
      <c r="E53" s="30">
        <v>14254.311827577994</v>
      </c>
    </row>
    <row r="54" spans="1:5" ht="15" customHeight="1" x14ac:dyDescent="0.25">
      <c r="A54" s="99" t="s">
        <v>420</v>
      </c>
      <c r="B54" s="104" t="s">
        <v>10</v>
      </c>
      <c r="C54" s="118"/>
      <c r="D54" s="118"/>
      <c r="E54" s="105"/>
    </row>
    <row r="55" spans="1:5" ht="15" customHeight="1" x14ac:dyDescent="0.25">
      <c r="A55" s="100"/>
      <c r="B55" s="103" t="s">
        <v>28</v>
      </c>
      <c r="C55" s="104" t="s">
        <v>145</v>
      </c>
      <c r="D55" s="105"/>
      <c r="E55" s="103" t="s">
        <v>29</v>
      </c>
    </row>
    <row r="56" spans="1:5" ht="30" x14ac:dyDescent="0.25">
      <c r="A56" s="100"/>
      <c r="B56" s="98"/>
      <c r="C56" s="8" t="s">
        <v>146</v>
      </c>
      <c r="D56" s="35" t="s">
        <v>147</v>
      </c>
      <c r="E56" s="98"/>
    </row>
    <row r="57" spans="1:5" x14ac:dyDescent="0.25">
      <c r="A57" s="100"/>
      <c r="B57" s="28" t="s">
        <v>287</v>
      </c>
      <c r="C57" s="28"/>
      <c r="D57" s="31"/>
      <c r="E57" s="2">
        <v>858.63436934674007</v>
      </c>
    </row>
    <row r="58" spans="1:5" x14ac:dyDescent="0.25">
      <c r="A58" s="100"/>
      <c r="B58" s="28" t="s">
        <v>288</v>
      </c>
      <c r="C58" s="28"/>
      <c r="D58" s="31"/>
      <c r="E58" s="2">
        <v>1227.6018240603107</v>
      </c>
    </row>
    <row r="59" spans="1:5" ht="15" customHeight="1" x14ac:dyDescent="0.25">
      <c r="A59" s="100"/>
      <c r="B59" s="28" t="s">
        <v>289</v>
      </c>
      <c r="C59" s="28"/>
      <c r="D59" s="31"/>
      <c r="E59" s="2">
        <v>784.05584126633755</v>
      </c>
    </row>
    <row r="60" spans="1:5" x14ac:dyDescent="0.25">
      <c r="A60" s="100"/>
      <c r="B60" s="28" t="s">
        <v>290</v>
      </c>
      <c r="C60" s="28"/>
      <c r="D60" s="31"/>
      <c r="E60" s="2">
        <v>848.82140512563456</v>
      </c>
    </row>
    <row r="61" spans="1:5" x14ac:dyDescent="0.25">
      <c r="A61" s="100"/>
      <c r="B61" s="29" t="s">
        <v>291</v>
      </c>
      <c r="C61" s="29"/>
      <c r="D61" s="31"/>
      <c r="E61" s="2">
        <v>917.51215467337363</v>
      </c>
    </row>
    <row r="62" spans="1:5" x14ac:dyDescent="0.25">
      <c r="A62" s="100"/>
      <c r="B62" s="29" t="s">
        <v>292</v>
      </c>
      <c r="C62" s="29"/>
      <c r="D62" s="31"/>
      <c r="E62" s="2">
        <v>1372.8336945326737</v>
      </c>
    </row>
    <row r="63" spans="1:5" ht="15" customHeight="1" x14ac:dyDescent="0.25">
      <c r="A63" s="100"/>
      <c r="B63" s="22" t="s">
        <v>57</v>
      </c>
      <c r="C63" s="22"/>
      <c r="D63" s="12"/>
      <c r="E63" s="2">
        <v>1300.2177592964922</v>
      </c>
    </row>
    <row r="64" spans="1:5" ht="15" customHeight="1" x14ac:dyDescent="0.25">
      <c r="A64" s="100"/>
      <c r="B64" s="22" t="s">
        <v>293</v>
      </c>
      <c r="C64" s="22"/>
      <c r="D64" s="12"/>
      <c r="E64" s="2">
        <v>1252.1342346130748</v>
      </c>
    </row>
    <row r="65" spans="1:5" x14ac:dyDescent="0.25">
      <c r="A65" s="100"/>
      <c r="B65" s="22" t="s">
        <v>294</v>
      </c>
      <c r="C65" s="22"/>
      <c r="D65" s="12"/>
      <c r="E65" s="2">
        <v>907.69919045226811</v>
      </c>
    </row>
    <row r="66" spans="1:5" x14ac:dyDescent="0.25">
      <c r="A66" s="100"/>
      <c r="B66" s="22" t="s">
        <v>295</v>
      </c>
      <c r="C66" s="22"/>
      <c r="D66" s="12"/>
      <c r="E66" s="2">
        <v>1319.8436877387032</v>
      </c>
    </row>
    <row r="67" spans="1:5" x14ac:dyDescent="0.25">
      <c r="A67" s="100"/>
      <c r="B67" s="22" t="s">
        <v>296</v>
      </c>
      <c r="C67" s="22"/>
      <c r="D67" s="12"/>
      <c r="E67" s="2">
        <v>1328.6753555376986</v>
      </c>
    </row>
    <row r="68" spans="1:5" x14ac:dyDescent="0.25">
      <c r="A68" s="100"/>
      <c r="B68" s="22" t="s">
        <v>297</v>
      </c>
      <c r="C68" s="22"/>
      <c r="D68" s="12"/>
      <c r="E68" s="2">
        <v>1319.8436877387032</v>
      </c>
    </row>
    <row r="69" spans="1:5" ht="15" customHeight="1" x14ac:dyDescent="0.25">
      <c r="A69" s="100"/>
      <c r="B69" s="32" t="s">
        <v>298</v>
      </c>
      <c r="C69" s="32"/>
      <c r="D69" s="41"/>
      <c r="E69" s="2">
        <v>1011.7166111959875</v>
      </c>
    </row>
    <row r="70" spans="1:5" x14ac:dyDescent="0.25">
      <c r="A70" s="100"/>
      <c r="B70" s="23" t="s">
        <v>25</v>
      </c>
      <c r="C70" s="23"/>
      <c r="D70" s="23"/>
      <c r="E70" s="30">
        <v>14449.589815577998</v>
      </c>
    </row>
    <row r="71" spans="1:5" ht="15" customHeight="1" x14ac:dyDescent="0.25">
      <c r="A71" s="100" t="s">
        <v>420</v>
      </c>
      <c r="B71" s="104" t="s">
        <v>11</v>
      </c>
      <c r="C71" s="118"/>
      <c r="D71" s="118"/>
      <c r="E71" s="105"/>
    </row>
    <row r="72" spans="1:5" ht="15" customHeight="1" x14ac:dyDescent="0.25">
      <c r="A72" s="100"/>
      <c r="B72" s="103" t="s">
        <v>28</v>
      </c>
      <c r="C72" s="104" t="s">
        <v>145</v>
      </c>
      <c r="D72" s="105"/>
      <c r="E72" s="103" t="s">
        <v>29</v>
      </c>
    </row>
    <row r="73" spans="1:5" ht="30" x14ac:dyDescent="0.25">
      <c r="A73" s="100"/>
      <c r="B73" s="98"/>
      <c r="C73" s="8" t="s">
        <v>146</v>
      </c>
      <c r="D73" s="35" t="s">
        <v>147</v>
      </c>
      <c r="E73" s="98"/>
    </row>
    <row r="74" spans="1:5" ht="15" customHeight="1" x14ac:dyDescent="0.25">
      <c r="A74" s="100"/>
      <c r="B74" s="28" t="s">
        <v>299</v>
      </c>
      <c r="C74" s="28"/>
      <c r="D74" s="31"/>
      <c r="E74" s="13">
        <v>1245.2651596583005</v>
      </c>
    </row>
    <row r="75" spans="1:5" x14ac:dyDescent="0.25">
      <c r="A75" s="100"/>
      <c r="B75" s="28" t="s">
        <v>300</v>
      </c>
      <c r="C75" s="28"/>
      <c r="D75" s="31"/>
      <c r="E75" s="13">
        <v>1487.6453759196088</v>
      </c>
    </row>
    <row r="76" spans="1:5" x14ac:dyDescent="0.25">
      <c r="A76" s="100"/>
      <c r="B76" s="28" t="s">
        <v>301</v>
      </c>
      <c r="C76" s="28"/>
      <c r="D76" s="31"/>
      <c r="E76" s="13">
        <v>1222.6953419497577</v>
      </c>
    </row>
    <row r="77" spans="1:5" x14ac:dyDescent="0.25">
      <c r="A77" s="100"/>
      <c r="B77" s="29" t="s">
        <v>302</v>
      </c>
      <c r="C77" s="29"/>
      <c r="D77" s="31"/>
      <c r="E77" s="13">
        <v>1721.1939243819222</v>
      </c>
    </row>
    <row r="78" spans="1:5" x14ac:dyDescent="0.25">
      <c r="A78" s="100"/>
      <c r="B78" s="29" t="s">
        <v>303</v>
      </c>
      <c r="C78" s="29"/>
      <c r="D78" s="31"/>
      <c r="E78" s="13">
        <v>1212.882377728652</v>
      </c>
    </row>
    <row r="79" spans="1:5" x14ac:dyDescent="0.25">
      <c r="A79" s="100"/>
      <c r="B79" s="22" t="s">
        <v>304</v>
      </c>
      <c r="C79" s="22"/>
      <c r="D79" s="12"/>
      <c r="E79" s="13">
        <v>940.08197238191644</v>
      </c>
    </row>
    <row r="80" spans="1:5" ht="15" customHeight="1" x14ac:dyDescent="0.25">
      <c r="A80" s="100"/>
      <c r="B80" s="22" t="s">
        <v>305</v>
      </c>
      <c r="C80" s="22"/>
      <c r="D80" s="12"/>
      <c r="E80" s="13">
        <v>968.5395686231227</v>
      </c>
    </row>
    <row r="81" spans="1:5" x14ac:dyDescent="0.25">
      <c r="A81" s="100"/>
      <c r="B81" s="22" t="s">
        <v>306</v>
      </c>
      <c r="C81" s="22"/>
      <c r="D81" s="12"/>
      <c r="E81" s="13">
        <v>1188.3499671758882</v>
      </c>
    </row>
    <row r="82" spans="1:5" x14ac:dyDescent="0.25">
      <c r="A82" s="100"/>
      <c r="B82" s="22" t="s">
        <v>307</v>
      </c>
      <c r="C82" s="22"/>
      <c r="D82" s="12"/>
      <c r="E82" s="13">
        <v>781.11195200000577</v>
      </c>
    </row>
    <row r="83" spans="1:5" x14ac:dyDescent="0.25">
      <c r="A83" s="100"/>
      <c r="B83" s="22" t="s">
        <v>308</v>
      </c>
      <c r="C83" s="22"/>
      <c r="D83" s="12"/>
      <c r="E83" s="13">
        <v>968.5395686231227</v>
      </c>
    </row>
    <row r="84" spans="1:5" x14ac:dyDescent="0.25">
      <c r="A84" s="100"/>
      <c r="B84" s="22" t="s">
        <v>182</v>
      </c>
      <c r="C84" s="22"/>
      <c r="D84" s="12"/>
      <c r="E84" s="13">
        <v>1234.4708990150843</v>
      </c>
    </row>
    <row r="85" spans="1:5" x14ac:dyDescent="0.25">
      <c r="A85" s="100"/>
      <c r="B85" s="22" t="s">
        <v>309</v>
      </c>
      <c r="C85" s="22"/>
      <c r="D85" s="12"/>
      <c r="E85" s="13">
        <v>728.12194520603555</v>
      </c>
    </row>
    <row r="86" spans="1:5" x14ac:dyDescent="0.25">
      <c r="A86" s="100"/>
      <c r="B86" s="22" t="s">
        <v>310</v>
      </c>
      <c r="C86" s="22"/>
      <c r="D86" s="12"/>
      <c r="E86" s="13">
        <v>809.56954824121192</v>
      </c>
    </row>
    <row r="87" spans="1:5" x14ac:dyDescent="0.25">
      <c r="A87" s="101"/>
      <c r="B87" s="23" t="s">
        <v>25</v>
      </c>
      <c r="C87" s="23"/>
      <c r="D87" s="23"/>
      <c r="E87" s="30">
        <v>14508.467600904629</v>
      </c>
    </row>
    <row r="88" spans="1:5" ht="15" customHeight="1" x14ac:dyDescent="0.25">
      <c r="A88" s="99" t="s">
        <v>420</v>
      </c>
      <c r="B88" s="104" t="s">
        <v>12</v>
      </c>
      <c r="C88" s="118"/>
      <c r="D88" s="118"/>
      <c r="E88" s="105"/>
    </row>
    <row r="89" spans="1:5" ht="15" customHeight="1" x14ac:dyDescent="0.25">
      <c r="A89" s="100"/>
      <c r="B89" s="103" t="s">
        <v>28</v>
      </c>
      <c r="C89" s="104" t="s">
        <v>145</v>
      </c>
      <c r="D89" s="105"/>
      <c r="E89" s="103" t="s">
        <v>29</v>
      </c>
    </row>
    <row r="90" spans="1:5" ht="30" x14ac:dyDescent="0.25">
      <c r="A90" s="100"/>
      <c r="B90" s="98"/>
      <c r="C90" s="8" t="s">
        <v>146</v>
      </c>
      <c r="D90" s="35" t="s">
        <v>147</v>
      </c>
      <c r="E90" s="98"/>
    </row>
    <row r="91" spans="1:5" x14ac:dyDescent="0.25">
      <c r="A91" s="100"/>
      <c r="B91" s="28" t="s">
        <v>311</v>
      </c>
      <c r="C91" s="28"/>
      <c r="D91" s="31"/>
      <c r="E91" s="13">
        <v>940.08197238191644</v>
      </c>
    </row>
    <row r="92" spans="1:5" x14ac:dyDescent="0.25">
      <c r="A92" s="100"/>
      <c r="B92" s="28" t="s">
        <v>312</v>
      </c>
      <c r="C92" s="28"/>
      <c r="D92" s="31"/>
      <c r="E92" s="13">
        <v>936.15678669347437</v>
      </c>
    </row>
    <row r="93" spans="1:5" x14ac:dyDescent="0.25">
      <c r="A93" s="100"/>
      <c r="B93" s="28" t="s">
        <v>313</v>
      </c>
      <c r="C93" s="28"/>
      <c r="D93" s="31"/>
      <c r="E93" s="13">
        <v>1048.0245788140783</v>
      </c>
    </row>
    <row r="94" spans="1:5" x14ac:dyDescent="0.25">
      <c r="A94" s="100"/>
      <c r="B94" s="28" t="s">
        <v>314</v>
      </c>
      <c r="C94" s="28"/>
      <c r="D94" s="31"/>
      <c r="E94" s="13">
        <v>968.53956862312282</v>
      </c>
    </row>
    <row r="95" spans="1:5" x14ac:dyDescent="0.25">
      <c r="A95" s="100"/>
      <c r="B95" s="29" t="s">
        <v>315</v>
      </c>
      <c r="C95" s="29"/>
      <c r="D95" s="31"/>
      <c r="E95" s="13">
        <v>1459.1877796784029</v>
      </c>
    </row>
    <row r="96" spans="1:5" x14ac:dyDescent="0.25">
      <c r="A96" s="100"/>
      <c r="B96" s="29" t="s">
        <v>316</v>
      </c>
      <c r="C96" s="29"/>
      <c r="D96" s="31"/>
      <c r="E96" s="13">
        <v>858.63436934674007</v>
      </c>
    </row>
    <row r="97" spans="1:5" x14ac:dyDescent="0.25">
      <c r="A97" s="100"/>
      <c r="B97" s="22" t="s">
        <v>317</v>
      </c>
      <c r="C97" s="22"/>
      <c r="D97" s="12"/>
      <c r="E97" s="13">
        <v>1230.5457133266425</v>
      </c>
    </row>
    <row r="98" spans="1:5" x14ac:dyDescent="0.25">
      <c r="A98" s="100"/>
      <c r="B98" s="22" t="s">
        <v>318</v>
      </c>
      <c r="C98" s="22"/>
      <c r="D98" s="12"/>
      <c r="E98" s="13">
        <v>880.22289063317237</v>
      </c>
    </row>
    <row r="99" spans="1:5" x14ac:dyDescent="0.25">
      <c r="A99" s="100"/>
      <c r="B99" s="22" t="s">
        <v>319</v>
      </c>
      <c r="C99" s="22"/>
      <c r="D99" s="12"/>
      <c r="E99" s="13">
        <v>880.22289063317237</v>
      </c>
    </row>
    <row r="100" spans="1:5" x14ac:dyDescent="0.25">
      <c r="A100" s="100"/>
      <c r="B100" s="22" t="s">
        <v>78</v>
      </c>
      <c r="C100" s="22"/>
      <c r="D100" s="12"/>
      <c r="E100" s="13">
        <v>1332.6005412261404</v>
      </c>
    </row>
    <row r="101" spans="1:5" x14ac:dyDescent="0.25">
      <c r="A101" s="100"/>
      <c r="B101" s="22" t="s">
        <v>320</v>
      </c>
      <c r="C101" s="22"/>
      <c r="D101" s="12"/>
      <c r="E101" s="13">
        <v>1430.7301834371967</v>
      </c>
    </row>
    <row r="102" spans="1:5" x14ac:dyDescent="0.25">
      <c r="A102" s="100"/>
      <c r="B102" s="22" t="s">
        <v>82</v>
      </c>
      <c r="C102" s="22"/>
      <c r="D102" s="12"/>
      <c r="E102" s="13">
        <v>1084.332546432169</v>
      </c>
    </row>
    <row r="103" spans="1:5" x14ac:dyDescent="0.25">
      <c r="A103" s="100"/>
      <c r="B103" s="22" t="s">
        <v>321</v>
      </c>
      <c r="C103" s="22"/>
      <c r="D103" s="12"/>
      <c r="E103" s="13">
        <v>1159.892370934682</v>
      </c>
    </row>
    <row r="104" spans="1:5" x14ac:dyDescent="0.25">
      <c r="A104" s="100"/>
      <c r="B104" s="23" t="s">
        <v>25</v>
      </c>
      <c r="C104" s="23"/>
      <c r="D104" s="23"/>
      <c r="E104" s="30">
        <v>14209.17219216091</v>
      </c>
    </row>
    <row r="105" spans="1:5" ht="15" customHeight="1" x14ac:dyDescent="0.25">
      <c r="A105" s="100" t="s">
        <v>420</v>
      </c>
      <c r="B105" s="104" t="s">
        <v>13</v>
      </c>
      <c r="C105" s="118"/>
      <c r="D105" s="118"/>
      <c r="E105" s="105"/>
    </row>
    <row r="106" spans="1:5" ht="15" customHeight="1" x14ac:dyDescent="0.25">
      <c r="A106" s="100"/>
      <c r="B106" s="103" t="s">
        <v>28</v>
      </c>
      <c r="C106" s="104" t="s">
        <v>145</v>
      </c>
      <c r="D106" s="105"/>
      <c r="E106" s="103" t="s">
        <v>29</v>
      </c>
    </row>
    <row r="107" spans="1:5" ht="30" x14ac:dyDescent="0.25">
      <c r="A107" s="100"/>
      <c r="B107" s="98"/>
      <c r="C107" s="8" t="s">
        <v>146</v>
      </c>
      <c r="D107" s="35" t="s">
        <v>147</v>
      </c>
      <c r="E107" s="98"/>
    </row>
    <row r="108" spans="1:5" x14ac:dyDescent="0.25">
      <c r="A108" s="100"/>
      <c r="B108" s="28" t="s">
        <v>322</v>
      </c>
      <c r="C108" s="28"/>
      <c r="D108" s="31"/>
      <c r="E108" s="13">
        <v>969.52086504523334</v>
      </c>
    </row>
    <row r="109" spans="1:5" x14ac:dyDescent="0.25">
      <c r="A109" s="100"/>
      <c r="B109" s="28" t="s">
        <v>323</v>
      </c>
      <c r="C109" s="28"/>
      <c r="D109" s="31"/>
      <c r="E109" s="13">
        <v>1030.361243216088</v>
      </c>
    </row>
    <row r="110" spans="1:5" x14ac:dyDescent="0.25">
      <c r="A110" s="100"/>
      <c r="B110" s="28" t="s">
        <v>324</v>
      </c>
      <c r="C110" s="28"/>
      <c r="D110" s="31"/>
      <c r="E110" s="13">
        <v>1209.9384884623205</v>
      </c>
    </row>
    <row r="111" spans="1:5" x14ac:dyDescent="0.25">
      <c r="A111" s="100"/>
      <c r="B111" t="s">
        <v>325</v>
      </c>
      <c r="C111" s="29"/>
      <c r="D111" s="31"/>
      <c r="E111" s="13">
        <v>1194.2377457085515</v>
      </c>
    </row>
    <row r="112" spans="1:5" x14ac:dyDescent="0.25">
      <c r="A112" s="100"/>
      <c r="B112" s="29" t="s">
        <v>326</v>
      </c>
      <c r="C112" s="29"/>
      <c r="D112" s="31"/>
      <c r="E112" s="13">
        <v>959.70790082412782</v>
      </c>
    </row>
    <row r="113" spans="1:5" x14ac:dyDescent="0.25">
      <c r="A113" s="100"/>
      <c r="B113" s="29" t="s">
        <v>327</v>
      </c>
      <c r="C113" s="22"/>
      <c r="D113" s="12"/>
      <c r="E113" s="13">
        <v>1002.8849433969923</v>
      </c>
    </row>
    <row r="114" spans="1:5" ht="15" customHeight="1" x14ac:dyDescent="0.25">
      <c r="A114" s="100"/>
      <c r="B114" s="22" t="s">
        <v>328</v>
      </c>
      <c r="C114" s="22"/>
      <c r="D114" s="12"/>
      <c r="E114" s="13">
        <v>858.63436934673996</v>
      </c>
    </row>
    <row r="115" spans="1:5" x14ac:dyDescent="0.25">
      <c r="A115" s="100"/>
      <c r="B115" s="22" t="s">
        <v>329</v>
      </c>
      <c r="C115" s="22"/>
      <c r="D115" s="12"/>
      <c r="E115" s="13">
        <v>1103.95847487438</v>
      </c>
    </row>
    <row r="116" spans="1:5" x14ac:dyDescent="0.25">
      <c r="A116" s="100"/>
      <c r="B116" s="22" t="s">
        <v>330</v>
      </c>
      <c r="C116" s="22"/>
      <c r="D116" s="12"/>
      <c r="E116" s="13">
        <v>968.5395686231227</v>
      </c>
    </row>
    <row r="117" spans="1:5" x14ac:dyDescent="0.25">
      <c r="A117" s="100"/>
      <c r="B117" s="32" t="s">
        <v>331</v>
      </c>
      <c r="C117" s="32"/>
      <c r="D117" s="41"/>
      <c r="E117" s="13">
        <v>994.05327559799719</v>
      </c>
    </row>
    <row r="118" spans="1:5" x14ac:dyDescent="0.25">
      <c r="A118" s="100"/>
      <c r="B118" s="32" t="s">
        <v>332</v>
      </c>
      <c r="C118" s="32"/>
      <c r="D118" s="41"/>
      <c r="E118" s="13">
        <v>1300.217759296492</v>
      </c>
    </row>
    <row r="119" spans="1:5" x14ac:dyDescent="0.25">
      <c r="A119" s="100"/>
      <c r="B119" s="32" t="s">
        <v>333</v>
      </c>
      <c r="C119" s="32"/>
      <c r="D119" s="41"/>
      <c r="E119" s="13">
        <v>881.20418705528289</v>
      </c>
    </row>
    <row r="120" spans="1:5" ht="30" x14ac:dyDescent="0.25">
      <c r="A120" s="100"/>
      <c r="B120" s="44" t="s">
        <v>334</v>
      </c>
      <c r="C120" s="32"/>
      <c r="D120" s="41"/>
      <c r="E120" s="13">
        <v>775.22417346734244</v>
      </c>
    </row>
    <row r="121" spans="1:5" x14ac:dyDescent="0.25">
      <c r="A121" s="100"/>
      <c r="B121" s="32" t="s">
        <v>335</v>
      </c>
      <c r="C121" s="32"/>
      <c r="D121" s="41"/>
      <c r="E121" s="13">
        <v>968.5395686231227</v>
      </c>
    </row>
    <row r="122" spans="1:5" x14ac:dyDescent="0.25">
      <c r="A122" s="100"/>
      <c r="B122" s="23" t="s">
        <v>25</v>
      </c>
      <c r="C122" s="23"/>
      <c r="D122" s="23"/>
      <c r="E122" s="30">
        <v>14217.022563537794</v>
      </c>
    </row>
    <row r="123" spans="1:5" ht="15" customHeight="1" x14ac:dyDescent="0.25">
      <c r="A123" s="100" t="s">
        <v>420</v>
      </c>
      <c r="B123" s="104" t="s">
        <v>14</v>
      </c>
      <c r="C123" s="118"/>
      <c r="D123" s="118"/>
      <c r="E123" s="105"/>
    </row>
    <row r="124" spans="1:5" ht="15" customHeight="1" x14ac:dyDescent="0.25">
      <c r="A124" s="100"/>
      <c r="B124" s="103" t="s">
        <v>28</v>
      </c>
      <c r="C124" s="104" t="s">
        <v>145</v>
      </c>
      <c r="D124" s="105"/>
      <c r="E124" s="103" t="s">
        <v>29</v>
      </c>
    </row>
    <row r="125" spans="1:5" ht="30" x14ac:dyDescent="0.25">
      <c r="A125" s="100"/>
      <c r="B125" s="98"/>
      <c r="C125" s="8" t="s">
        <v>146</v>
      </c>
      <c r="D125" s="35" t="s">
        <v>147</v>
      </c>
      <c r="E125" s="98"/>
    </row>
    <row r="126" spans="1:5" x14ac:dyDescent="0.25">
      <c r="A126" s="100"/>
      <c r="B126" s="28" t="s">
        <v>336</v>
      </c>
      <c r="C126" s="28"/>
      <c r="D126" s="31"/>
      <c r="E126" s="13">
        <v>1079.4260643216162</v>
      </c>
    </row>
    <row r="127" spans="1:5" x14ac:dyDescent="0.25">
      <c r="A127" s="100"/>
      <c r="B127" s="29" t="s">
        <v>208</v>
      </c>
      <c r="C127" s="29"/>
      <c r="D127" s="31"/>
      <c r="E127" s="13">
        <v>1876.238759075391</v>
      </c>
    </row>
    <row r="128" spans="1:5" x14ac:dyDescent="0.25">
      <c r="A128" s="100"/>
      <c r="B128" s="29" t="s">
        <v>102</v>
      </c>
      <c r="C128" s="29"/>
      <c r="D128" s="31"/>
      <c r="E128" s="13">
        <v>1177.5557065326723</v>
      </c>
    </row>
    <row r="129" spans="1:5" x14ac:dyDescent="0.25">
      <c r="A129" s="100"/>
      <c r="B129" s="22" t="s">
        <v>337</v>
      </c>
      <c r="C129" s="22"/>
      <c r="D129" s="12"/>
      <c r="E129" s="13">
        <v>1153.0232959799082</v>
      </c>
    </row>
    <row r="130" spans="1:5" ht="15" customHeight="1" x14ac:dyDescent="0.25">
      <c r="A130" s="100"/>
      <c r="B130" s="22" t="s">
        <v>184</v>
      </c>
      <c r="C130" s="22"/>
      <c r="D130" s="12"/>
      <c r="E130" s="13">
        <v>979.33382926633908</v>
      </c>
    </row>
    <row r="131" spans="1:5" x14ac:dyDescent="0.25">
      <c r="A131" s="100"/>
      <c r="B131" s="22" t="s">
        <v>338</v>
      </c>
      <c r="C131" s="22"/>
      <c r="D131" s="12"/>
      <c r="E131" s="13">
        <v>1230.5457133266425</v>
      </c>
    </row>
    <row r="132" spans="1:5" x14ac:dyDescent="0.25">
      <c r="A132" s="100"/>
      <c r="B132" s="22" t="s">
        <v>339</v>
      </c>
      <c r="C132" s="22"/>
      <c r="D132" s="12"/>
      <c r="E132" s="13">
        <v>936.15678669347437</v>
      </c>
    </row>
    <row r="133" spans="1:5" x14ac:dyDescent="0.25">
      <c r="A133" s="100"/>
      <c r="B133" s="22" t="s">
        <v>340</v>
      </c>
      <c r="C133" s="22"/>
      <c r="D133" s="12"/>
      <c r="E133" s="13">
        <v>876.2977049447303</v>
      </c>
    </row>
    <row r="134" spans="1:5" x14ac:dyDescent="0.25">
      <c r="A134" s="100"/>
      <c r="B134" s="22" t="s">
        <v>341</v>
      </c>
      <c r="C134" s="22"/>
      <c r="D134" s="12"/>
      <c r="E134" s="13">
        <v>1038.2116145929726</v>
      </c>
    </row>
    <row r="135" spans="1:5" x14ac:dyDescent="0.25">
      <c r="A135" s="100"/>
      <c r="B135" s="22" t="s">
        <v>342</v>
      </c>
      <c r="C135" s="22"/>
      <c r="D135" s="12"/>
      <c r="E135" s="13">
        <v>826.25158741709163</v>
      </c>
    </row>
    <row r="136" spans="1:5" x14ac:dyDescent="0.25">
      <c r="A136" s="100"/>
      <c r="B136" s="22" t="s">
        <v>98</v>
      </c>
      <c r="C136" s="22"/>
      <c r="D136" s="12"/>
      <c r="E136" s="13">
        <v>1221.7140455276474</v>
      </c>
    </row>
    <row r="137" spans="1:5" x14ac:dyDescent="0.25">
      <c r="A137" s="100"/>
      <c r="B137" s="22" t="s">
        <v>343</v>
      </c>
      <c r="C137" s="22"/>
      <c r="D137" s="12"/>
      <c r="E137" s="13">
        <v>841.95233017086059</v>
      </c>
    </row>
    <row r="138" spans="1:5" x14ac:dyDescent="0.25">
      <c r="A138" s="100"/>
      <c r="B138" s="32" t="s">
        <v>344</v>
      </c>
      <c r="C138" s="32"/>
      <c r="D138" s="41"/>
      <c r="E138" s="13">
        <v>880.22289063317237</v>
      </c>
    </row>
    <row r="139" spans="1:5" x14ac:dyDescent="0.25">
      <c r="A139" s="101"/>
      <c r="B139" s="23" t="s">
        <v>25</v>
      </c>
      <c r="C139" s="23"/>
      <c r="D139" s="23"/>
      <c r="E139" s="30">
        <v>14116.930328482518</v>
      </c>
    </row>
    <row r="140" spans="1:5" x14ac:dyDescent="0.25">
      <c r="A140" s="99" t="s">
        <v>420</v>
      </c>
      <c r="B140" s="104" t="s">
        <v>103</v>
      </c>
      <c r="C140" s="118"/>
      <c r="D140" s="118"/>
      <c r="E140" s="105"/>
    </row>
    <row r="141" spans="1:5" ht="15" customHeight="1" x14ac:dyDescent="0.25">
      <c r="A141" s="100"/>
      <c r="B141" s="103" t="s">
        <v>28</v>
      </c>
      <c r="C141" s="104" t="s">
        <v>145</v>
      </c>
      <c r="D141" s="105"/>
      <c r="E141" s="103" t="s">
        <v>29</v>
      </c>
    </row>
    <row r="142" spans="1:5" ht="30" x14ac:dyDescent="0.25">
      <c r="A142" s="100"/>
      <c r="B142" s="98"/>
      <c r="C142" s="8" t="s">
        <v>146</v>
      </c>
      <c r="D142" s="35" t="s">
        <v>147</v>
      </c>
      <c r="E142" s="98"/>
    </row>
    <row r="143" spans="1:5" ht="15" customHeight="1" x14ac:dyDescent="0.25">
      <c r="A143" s="100"/>
      <c r="B143" s="32" t="s">
        <v>345</v>
      </c>
      <c r="C143" s="32"/>
      <c r="D143" s="41"/>
      <c r="E143" s="13">
        <v>966.57697577890156</v>
      </c>
    </row>
    <row r="144" spans="1:5" ht="18.75" customHeight="1" x14ac:dyDescent="0.25">
      <c r="A144" s="100"/>
      <c r="B144" t="s">
        <v>346</v>
      </c>
      <c r="C144" s="32"/>
      <c r="D144" s="41"/>
      <c r="E144" s="13">
        <v>1005.828832663324</v>
      </c>
    </row>
    <row r="145" spans="1:5" x14ac:dyDescent="0.25">
      <c r="A145" s="100"/>
      <c r="B145" s="32" t="s">
        <v>347</v>
      </c>
      <c r="C145" s="32"/>
      <c r="D145" s="41"/>
      <c r="E145" s="13">
        <v>1913.5280231155921</v>
      </c>
    </row>
    <row r="146" spans="1:5" x14ac:dyDescent="0.25">
      <c r="A146" s="100"/>
      <c r="B146" s="32" t="s">
        <v>348</v>
      </c>
      <c r="C146" s="32"/>
      <c r="D146" s="41"/>
      <c r="E146" s="13">
        <v>819.38251246231755</v>
      </c>
    </row>
    <row r="147" spans="1:5" ht="15" customHeight="1" x14ac:dyDescent="0.25">
      <c r="A147" s="100"/>
      <c r="B147" s="28" t="s">
        <v>349</v>
      </c>
      <c r="C147" s="28"/>
      <c r="D147" s="31"/>
      <c r="E147" s="13">
        <v>934.19419384925311</v>
      </c>
    </row>
    <row r="148" spans="1:5" x14ac:dyDescent="0.25">
      <c r="A148" s="100"/>
      <c r="B148" s="28" t="s">
        <v>350</v>
      </c>
      <c r="C148" s="28"/>
      <c r="D148" s="31"/>
      <c r="E148" s="13">
        <v>839.98973732663933</v>
      </c>
    </row>
    <row r="149" spans="1:5" ht="15" customHeight="1" x14ac:dyDescent="0.25">
      <c r="A149" s="100"/>
      <c r="B149" s="28" t="s">
        <v>351</v>
      </c>
      <c r="C149" s="28"/>
      <c r="D149" s="31"/>
      <c r="E149" s="13">
        <v>711.43990603015607</v>
      </c>
    </row>
    <row r="150" spans="1:5" x14ac:dyDescent="0.25">
      <c r="A150" s="100"/>
      <c r="B150" s="28" t="s">
        <v>352</v>
      </c>
      <c r="C150" s="28"/>
      <c r="D150" s="31"/>
      <c r="E150" s="13">
        <v>956.76401155779604</v>
      </c>
    </row>
    <row r="151" spans="1:5" x14ac:dyDescent="0.25">
      <c r="A151" s="100"/>
      <c r="B151" s="29" t="s">
        <v>353</v>
      </c>
      <c r="C151" s="29"/>
      <c r="D151" s="31"/>
      <c r="E151" s="13">
        <v>537.75043931658684</v>
      </c>
    </row>
    <row r="152" spans="1:5" x14ac:dyDescent="0.25">
      <c r="A152" s="100"/>
      <c r="B152" s="29" t="s">
        <v>354</v>
      </c>
      <c r="C152" s="29"/>
      <c r="D152" s="31"/>
      <c r="E152" s="13">
        <v>577.98359262311988</v>
      </c>
    </row>
    <row r="153" spans="1:5" x14ac:dyDescent="0.25">
      <c r="A153" s="101"/>
      <c r="B153" s="23" t="s">
        <v>25</v>
      </c>
      <c r="C153" s="23"/>
      <c r="D153" s="23"/>
      <c r="E153" s="24">
        <v>9263.4382247236863</v>
      </c>
    </row>
    <row r="154" spans="1:5" ht="15" customHeight="1" x14ac:dyDescent="0.25">
      <c r="A154" s="99" t="s">
        <v>420</v>
      </c>
      <c r="B154" s="104" t="s">
        <v>16</v>
      </c>
      <c r="C154" s="118"/>
      <c r="D154" s="118"/>
      <c r="E154" s="105"/>
    </row>
    <row r="155" spans="1:5" ht="15" customHeight="1" x14ac:dyDescent="0.25">
      <c r="A155" s="100"/>
      <c r="B155" s="103" t="s">
        <v>28</v>
      </c>
      <c r="C155" s="104" t="s">
        <v>145</v>
      </c>
      <c r="D155" s="105"/>
      <c r="E155" s="103" t="s">
        <v>29</v>
      </c>
    </row>
    <row r="156" spans="1:5" ht="30" x14ac:dyDescent="0.25">
      <c r="A156" s="100"/>
      <c r="B156" s="98"/>
      <c r="C156" s="8" t="s">
        <v>146</v>
      </c>
      <c r="D156" s="35" t="s">
        <v>147</v>
      </c>
      <c r="E156" s="98"/>
    </row>
    <row r="157" spans="1:5" x14ac:dyDescent="0.25">
      <c r="A157" s="100"/>
      <c r="B157" s="32" t="s">
        <v>355</v>
      </c>
      <c r="C157" s="32"/>
      <c r="D157" s="41"/>
      <c r="E157" s="13">
        <v>1300.2177592964922</v>
      </c>
    </row>
    <row r="158" spans="1:5" x14ac:dyDescent="0.25">
      <c r="A158" s="100"/>
      <c r="B158" s="32" t="s">
        <v>356</v>
      </c>
      <c r="C158" s="32"/>
      <c r="D158" s="41"/>
      <c r="E158" s="13">
        <v>1224.6579347939789</v>
      </c>
    </row>
    <row r="159" spans="1:5" x14ac:dyDescent="0.25">
      <c r="A159" s="100"/>
      <c r="B159" s="32" t="s">
        <v>357</v>
      </c>
      <c r="C159" s="32"/>
      <c r="D159" s="41"/>
      <c r="E159" s="13">
        <v>1340.450912603025</v>
      </c>
    </row>
    <row r="160" spans="1:5" x14ac:dyDescent="0.25">
      <c r="A160" s="100"/>
      <c r="B160" s="32" t="s">
        <v>358</v>
      </c>
      <c r="C160" s="32"/>
      <c r="D160" s="41"/>
      <c r="E160" s="13">
        <v>1664.2787318995099</v>
      </c>
    </row>
    <row r="161" spans="1:5" x14ac:dyDescent="0.25">
      <c r="A161" s="100"/>
      <c r="B161" s="28" t="s">
        <v>359</v>
      </c>
      <c r="C161" s="28"/>
      <c r="D161" s="31"/>
      <c r="E161" s="13">
        <v>1424.8424049045332</v>
      </c>
    </row>
    <row r="162" spans="1:5" ht="15" customHeight="1" x14ac:dyDescent="0.25">
      <c r="A162" s="100"/>
      <c r="B162" s="28" t="s">
        <v>360</v>
      </c>
      <c r="C162" s="28"/>
      <c r="D162" s="31"/>
      <c r="E162" s="13">
        <v>1519.0468614271472</v>
      </c>
    </row>
    <row r="163" spans="1:5" x14ac:dyDescent="0.25">
      <c r="A163" s="100"/>
      <c r="B163" s="28" t="s">
        <v>361</v>
      </c>
      <c r="C163" s="28"/>
      <c r="D163" s="31"/>
      <c r="E163" s="13">
        <v>586.81526042211499</v>
      </c>
    </row>
    <row r="164" spans="1:5" x14ac:dyDescent="0.25">
      <c r="A164" s="100"/>
      <c r="B164" s="28" t="s">
        <v>362</v>
      </c>
      <c r="C164" s="28"/>
      <c r="D164" s="31"/>
      <c r="E164" s="13">
        <v>946.95104733669052</v>
      </c>
    </row>
    <row r="165" spans="1:5" x14ac:dyDescent="0.25">
      <c r="A165" s="100"/>
      <c r="B165" s="29" t="s">
        <v>363</v>
      </c>
      <c r="C165" s="29"/>
      <c r="D165" s="31"/>
      <c r="E165" s="13">
        <v>823.30769815075996</v>
      </c>
    </row>
    <row r="166" spans="1:5" x14ac:dyDescent="0.25">
      <c r="A166" s="100"/>
      <c r="B166" s="29" t="s">
        <v>364</v>
      </c>
      <c r="C166" s="29"/>
      <c r="D166" s="31"/>
      <c r="E166" s="13">
        <v>586.81526042211499</v>
      </c>
    </row>
    <row r="167" spans="1:5" x14ac:dyDescent="0.25">
      <c r="A167" s="101"/>
      <c r="B167" s="23" t="s">
        <v>25</v>
      </c>
      <c r="C167" s="23"/>
      <c r="D167" s="23"/>
      <c r="E167" s="24">
        <v>11417.383871256367</v>
      </c>
    </row>
    <row r="168" spans="1:5" ht="15" customHeight="1" x14ac:dyDescent="0.25">
      <c r="A168" s="99" t="s">
        <v>420</v>
      </c>
      <c r="B168" s="104" t="s">
        <v>17</v>
      </c>
      <c r="C168" s="118"/>
      <c r="D168" s="118"/>
      <c r="E168" s="105"/>
    </row>
    <row r="169" spans="1:5" ht="15" customHeight="1" x14ac:dyDescent="0.25">
      <c r="A169" s="100"/>
      <c r="B169" s="103" t="s">
        <v>28</v>
      </c>
      <c r="C169" s="104" t="s">
        <v>145</v>
      </c>
      <c r="D169" s="105"/>
      <c r="E169" s="103" t="s">
        <v>29</v>
      </c>
    </row>
    <row r="170" spans="1:5" ht="30" x14ac:dyDescent="0.25">
      <c r="A170" s="100"/>
      <c r="B170" s="98"/>
      <c r="C170" s="8" t="s">
        <v>146</v>
      </c>
      <c r="D170" s="35" t="s">
        <v>147</v>
      </c>
      <c r="E170" s="98"/>
    </row>
    <row r="171" spans="1:5" x14ac:dyDescent="0.25">
      <c r="A171" s="100"/>
      <c r="B171" s="32"/>
      <c r="C171" s="32"/>
      <c r="D171" s="41"/>
      <c r="E171" s="13">
        <v>879.24159421106174</v>
      </c>
    </row>
    <row r="172" spans="1:5" x14ac:dyDescent="0.25">
      <c r="A172" s="100"/>
      <c r="B172" s="32" t="s">
        <v>365</v>
      </c>
      <c r="C172" s="32"/>
      <c r="D172" s="41"/>
      <c r="E172" s="13">
        <v>1725.1191100703645</v>
      </c>
    </row>
    <row r="173" spans="1:5" x14ac:dyDescent="0.25">
      <c r="A173" s="100"/>
      <c r="B173" s="32" t="s">
        <v>182</v>
      </c>
      <c r="C173" s="32"/>
      <c r="D173" s="41"/>
      <c r="E173" s="13">
        <v>1401.2912907738796</v>
      </c>
    </row>
    <row r="174" spans="1:5" x14ac:dyDescent="0.25">
      <c r="A174" s="100"/>
      <c r="B174" s="32" t="s">
        <v>366</v>
      </c>
      <c r="C174" s="32"/>
      <c r="D174" s="41"/>
      <c r="E174" s="13">
        <v>1565.1677932663433</v>
      </c>
    </row>
    <row r="175" spans="1:5" x14ac:dyDescent="0.25">
      <c r="A175" s="100"/>
      <c r="B175" s="28" t="s">
        <v>367</v>
      </c>
      <c r="C175" s="28"/>
      <c r="D175" s="31"/>
      <c r="E175" s="13">
        <v>1597.5505751959918</v>
      </c>
    </row>
    <row r="176" spans="1:5" x14ac:dyDescent="0.25">
      <c r="A176" s="100"/>
      <c r="B176" s="28" t="s">
        <v>368</v>
      </c>
      <c r="C176" s="28"/>
      <c r="D176" s="31"/>
      <c r="E176" s="13">
        <v>1346.3386911356884</v>
      </c>
    </row>
    <row r="177" spans="1:5" x14ac:dyDescent="0.25">
      <c r="A177" s="100"/>
      <c r="B177" s="28" t="s">
        <v>369</v>
      </c>
      <c r="C177" s="28"/>
      <c r="D177" s="31"/>
      <c r="E177" s="13">
        <v>940.08197238191656</v>
      </c>
    </row>
    <row r="178" spans="1:5" x14ac:dyDescent="0.25">
      <c r="A178" s="100"/>
      <c r="B178" s="28" t="s">
        <v>370</v>
      </c>
      <c r="C178" s="28"/>
      <c r="D178" s="31"/>
      <c r="E178" s="13">
        <v>1234.4708990150846</v>
      </c>
    </row>
    <row r="179" spans="1:5" x14ac:dyDescent="0.25">
      <c r="A179" s="100"/>
      <c r="B179" s="29" t="s">
        <v>371</v>
      </c>
      <c r="C179" s="29"/>
      <c r="D179" s="31"/>
      <c r="E179" s="13">
        <v>1450.3561118794078</v>
      </c>
    </row>
    <row r="180" spans="1:5" x14ac:dyDescent="0.25">
      <c r="A180" s="100"/>
      <c r="B180" s="29" t="s">
        <v>372</v>
      </c>
      <c r="C180" s="29"/>
      <c r="D180" s="31"/>
      <c r="E180" s="13">
        <v>1079.4260643216162</v>
      </c>
    </row>
    <row r="181" spans="1:5" x14ac:dyDescent="0.25">
      <c r="A181" s="100"/>
      <c r="B181" s="29" t="s">
        <v>373</v>
      </c>
      <c r="C181" s="29"/>
      <c r="D181" s="31"/>
      <c r="E181" s="13">
        <v>1183.4434850653354</v>
      </c>
    </row>
    <row r="182" spans="1:5" x14ac:dyDescent="0.25">
      <c r="A182" s="101"/>
      <c r="B182" s="23" t="s">
        <v>25</v>
      </c>
      <c r="C182" s="23"/>
      <c r="D182" s="23"/>
      <c r="E182" s="24">
        <v>14402.487587316689</v>
      </c>
    </row>
    <row r="183" spans="1:5" ht="15" customHeight="1" x14ac:dyDescent="0.25">
      <c r="A183" s="99" t="s">
        <v>420</v>
      </c>
      <c r="B183" s="104" t="s">
        <v>18</v>
      </c>
      <c r="C183" s="118"/>
      <c r="D183" s="118"/>
      <c r="E183" s="105"/>
    </row>
    <row r="184" spans="1:5" ht="15" customHeight="1" x14ac:dyDescent="0.25">
      <c r="A184" s="100"/>
      <c r="B184" s="103" t="s">
        <v>28</v>
      </c>
      <c r="C184" s="104" t="s">
        <v>145</v>
      </c>
      <c r="D184" s="105"/>
      <c r="E184" s="103" t="s">
        <v>29</v>
      </c>
    </row>
    <row r="185" spans="1:5" ht="30" x14ac:dyDescent="0.25">
      <c r="A185" s="100"/>
      <c r="B185" s="98"/>
      <c r="C185" s="8" t="s">
        <v>146</v>
      </c>
      <c r="D185" s="35" t="s">
        <v>147</v>
      </c>
      <c r="E185" s="98"/>
    </row>
    <row r="186" spans="1:5" x14ac:dyDescent="0.25">
      <c r="A186" s="100"/>
      <c r="B186" s="32" t="s">
        <v>374</v>
      </c>
      <c r="C186" s="32"/>
      <c r="D186" s="41"/>
      <c r="E186" s="13">
        <v>1556.3361254673484</v>
      </c>
    </row>
    <row r="187" spans="1:5" x14ac:dyDescent="0.25">
      <c r="A187" s="100"/>
      <c r="B187" s="32" t="s">
        <v>375</v>
      </c>
      <c r="C187" s="32"/>
      <c r="D187" s="41"/>
      <c r="E187" s="13">
        <v>981.29642211056012</v>
      </c>
    </row>
    <row r="188" spans="1:5" x14ac:dyDescent="0.25">
      <c r="A188" s="100"/>
      <c r="B188" s="32" t="s">
        <v>376</v>
      </c>
      <c r="C188" s="32"/>
      <c r="D188" s="41"/>
      <c r="E188" s="13">
        <v>1099.0519927638275</v>
      </c>
    </row>
    <row r="189" spans="1:5" x14ac:dyDescent="0.25">
      <c r="A189" s="100"/>
      <c r="B189" s="32" t="s">
        <v>377</v>
      </c>
      <c r="C189" s="32"/>
      <c r="D189" s="41"/>
      <c r="E189" s="13">
        <v>968.53956862312282</v>
      </c>
    </row>
    <row r="190" spans="1:5" x14ac:dyDescent="0.25">
      <c r="A190" s="100"/>
      <c r="B190" s="28" t="s">
        <v>130</v>
      </c>
      <c r="C190" s="28"/>
      <c r="D190" s="31"/>
      <c r="E190" s="13">
        <v>858.63436934674007</v>
      </c>
    </row>
    <row r="191" spans="1:5" x14ac:dyDescent="0.25">
      <c r="A191" s="100"/>
      <c r="B191" s="28" t="s">
        <v>378</v>
      </c>
      <c r="C191" s="28"/>
      <c r="D191" s="31"/>
      <c r="E191" s="13">
        <v>1103.9584748743803</v>
      </c>
    </row>
    <row r="192" spans="1:5" x14ac:dyDescent="0.25">
      <c r="A192" s="100"/>
      <c r="B192" s="28" t="s">
        <v>379</v>
      </c>
      <c r="C192" s="28"/>
      <c r="D192" s="31"/>
      <c r="E192" s="13">
        <v>805.64436255276985</v>
      </c>
    </row>
    <row r="193" spans="1:5" x14ac:dyDescent="0.25">
      <c r="A193" s="100"/>
      <c r="B193" s="28" t="s">
        <v>380</v>
      </c>
      <c r="C193" s="28"/>
      <c r="D193" s="31"/>
      <c r="E193" s="13">
        <v>531.86266078392362</v>
      </c>
    </row>
    <row r="194" spans="1:5" x14ac:dyDescent="0.25">
      <c r="A194" s="100"/>
      <c r="B194" s="29" t="s">
        <v>381</v>
      </c>
      <c r="C194" s="29"/>
      <c r="D194" s="31"/>
      <c r="E194" s="13">
        <v>515.18062160804402</v>
      </c>
    </row>
    <row r="195" spans="1:5" x14ac:dyDescent="0.25">
      <c r="A195" s="100"/>
      <c r="B195" s="29" t="s">
        <v>382</v>
      </c>
      <c r="C195" s="29"/>
      <c r="D195" s="31"/>
      <c r="E195" s="13">
        <v>868.44733356784582</v>
      </c>
    </row>
    <row r="196" spans="1:5" x14ac:dyDescent="0.25">
      <c r="A196" s="101"/>
      <c r="B196" s="23" t="s">
        <v>25</v>
      </c>
      <c r="C196" s="23"/>
      <c r="D196" s="23"/>
      <c r="E196" s="24">
        <f>'Tabla por provincia y sede'!D59</f>
        <v>9288.9519316985625</v>
      </c>
    </row>
    <row r="197" spans="1:5" ht="15" customHeight="1" x14ac:dyDescent="0.25">
      <c r="A197" s="99" t="s">
        <v>420</v>
      </c>
      <c r="B197" s="104" t="s">
        <v>19</v>
      </c>
      <c r="C197" s="118"/>
      <c r="D197" s="118"/>
      <c r="E197" s="105"/>
    </row>
    <row r="198" spans="1:5" ht="15" customHeight="1" x14ac:dyDescent="0.25">
      <c r="A198" s="100"/>
      <c r="B198" s="103" t="s">
        <v>28</v>
      </c>
      <c r="C198" s="104" t="s">
        <v>145</v>
      </c>
      <c r="D198" s="105"/>
      <c r="E198" s="103" t="s">
        <v>29</v>
      </c>
    </row>
    <row r="199" spans="1:5" ht="30" x14ac:dyDescent="0.25">
      <c r="A199" s="100"/>
      <c r="B199" s="98"/>
      <c r="C199" s="8" t="s">
        <v>146</v>
      </c>
      <c r="D199" s="35" t="s">
        <v>147</v>
      </c>
      <c r="E199" s="98"/>
    </row>
    <row r="200" spans="1:5" x14ac:dyDescent="0.25">
      <c r="A200" s="100"/>
      <c r="B200" s="32" t="s">
        <v>383</v>
      </c>
      <c r="C200" s="32"/>
      <c r="D200" s="41"/>
      <c r="E200" s="13">
        <v>1361.0581374673466</v>
      </c>
    </row>
    <row r="201" spans="1:5" x14ac:dyDescent="0.25">
      <c r="A201" s="100"/>
      <c r="B201" s="32" t="s">
        <v>384</v>
      </c>
      <c r="C201" s="32"/>
      <c r="D201" s="41"/>
      <c r="E201" s="13">
        <v>1556.336125467348</v>
      </c>
    </row>
    <row r="202" spans="1:5" x14ac:dyDescent="0.25">
      <c r="A202" s="100"/>
      <c r="B202" s="32" t="s">
        <v>138</v>
      </c>
      <c r="C202" s="32"/>
      <c r="D202" s="41"/>
      <c r="E202" s="13">
        <v>1505.308711517599</v>
      </c>
    </row>
    <row r="203" spans="1:5" x14ac:dyDescent="0.25">
      <c r="A203" s="100"/>
      <c r="B203" s="32" t="s">
        <v>141</v>
      </c>
      <c r="C203" s="32"/>
      <c r="D203" s="41"/>
      <c r="E203" s="13">
        <v>1332.6005412261404</v>
      </c>
    </row>
    <row r="204" spans="1:5" x14ac:dyDescent="0.25">
      <c r="A204" s="100"/>
      <c r="B204" s="28" t="s">
        <v>385</v>
      </c>
      <c r="C204" s="28"/>
      <c r="D204" s="31"/>
      <c r="E204" s="13">
        <v>1638.7650249246353</v>
      </c>
    </row>
    <row r="205" spans="1:5" x14ac:dyDescent="0.25">
      <c r="A205" s="100"/>
      <c r="B205" s="28" t="s">
        <v>386</v>
      </c>
      <c r="C205" s="28"/>
      <c r="D205" s="31"/>
      <c r="E205" s="13">
        <v>1458.2064832562921</v>
      </c>
    </row>
    <row r="206" spans="1:5" x14ac:dyDescent="0.25">
      <c r="A206" s="100"/>
      <c r="B206" s="28" t="s">
        <v>387</v>
      </c>
      <c r="C206" s="28"/>
      <c r="D206" s="31"/>
      <c r="E206" s="13">
        <v>1234.4708990150846</v>
      </c>
    </row>
    <row r="207" spans="1:5" x14ac:dyDescent="0.25">
      <c r="A207" s="100"/>
      <c r="B207" s="28" t="s">
        <v>388</v>
      </c>
      <c r="C207" s="28"/>
      <c r="D207" s="31"/>
      <c r="E207" s="13">
        <v>1232.5083061708633</v>
      </c>
    </row>
    <row r="208" spans="1:5" x14ac:dyDescent="0.25">
      <c r="A208" s="100"/>
      <c r="B208" s="29" t="s">
        <v>389</v>
      </c>
      <c r="C208" s="29"/>
      <c r="D208" s="31"/>
      <c r="E208" s="13">
        <v>1821.2861594371996</v>
      </c>
    </row>
    <row r="209" spans="1:5" x14ac:dyDescent="0.25">
      <c r="A209" s="100"/>
      <c r="B209" s="29" t="s">
        <v>390</v>
      </c>
      <c r="C209" s="29"/>
      <c r="D209" s="31"/>
      <c r="E209" s="13">
        <v>1122.6031068944806</v>
      </c>
    </row>
    <row r="210" spans="1:5" x14ac:dyDescent="0.25">
      <c r="A210" s="101"/>
      <c r="B210" s="23" t="s">
        <v>25</v>
      </c>
      <c r="C210" s="23"/>
      <c r="D210" s="23"/>
      <c r="E210" s="24">
        <v>14263.143495376989</v>
      </c>
    </row>
    <row r="211" spans="1:5" x14ac:dyDescent="0.25">
      <c r="A211" s="93" t="s">
        <v>144</v>
      </c>
      <c r="B211" s="94"/>
      <c r="C211" s="42"/>
      <c r="D211" s="42"/>
      <c r="E211" s="97">
        <v>180448.63646906667</v>
      </c>
    </row>
    <row r="212" spans="1:5" x14ac:dyDescent="0.25">
      <c r="A212" s="95"/>
      <c r="B212" s="96"/>
      <c r="C212" s="43"/>
      <c r="D212" s="43"/>
      <c r="E212" s="98"/>
    </row>
  </sheetData>
  <mergeCells count="71">
    <mergeCell ref="A1:E1"/>
    <mergeCell ref="A2:E2"/>
    <mergeCell ref="A3:E3"/>
    <mergeCell ref="A4:A5"/>
    <mergeCell ref="B4:E4"/>
    <mergeCell ref="B5:B6"/>
    <mergeCell ref="C5:D5"/>
    <mergeCell ref="E5:E6"/>
    <mergeCell ref="A7:A21"/>
    <mergeCell ref="A22:A36"/>
    <mergeCell ref="B22:E22"/>
    <mergeCell ref="B23:B24"/>
    <mergeCell ref="C23:D23"/>
    <mergeCell ref="E23:E24"/>
    <mergeCell ref="A54:A70"/>
    <mergeCell ref="B54:E54"/>
    <mergeCell ref="B55:B56"/>
    <mergeCell ref="C55:D55"/>
    <mergeCell ref="E55:E56"/>
    <mergeCell ref="A37:A53"/>
    <mergeCell ref="B37:E37"/>
    <mergeCell ref="B38:B39"/>
    <mergeCell ref="C38:D38"/>
    <mergeCell ref="E38:E39"/>
    <mergeCell ref="A88:A104"/>
    <mergeCell ref="B88:E88"/>
    <mergeCell ref="B89:B90"/>
    <mergeCell ref="C89:D89"/>
    <mergeCell ref="E89:E90"/>
    <mergeCell ref="A71:A87"/>
    <mergeCell ref="B71:E71"/>
    <mergeCell ref="B72:B73"/>
    <mergeCell ref="C72:D72"/>
    <mergeCell ref="E72:E73"/>
    <mergeCell ref="E198:E199"/>
    <mergeCell ref="A105:A122"/>
    <mergeCell ref="B105:E105"/>
    <mergeCell ref="B106:B107"/>
    <mergeCell ref="C106:D106"/>
    <mergeCell ref="E106:E107"/>
    <mergeCell ref="A123:A139"/>
    <mergeCell ref="B123:E123"/>
    <mergeCell ref="B124:B125"/>
    <mergeCell ref="C124:D124"/>
    <mergeCell ref="E124:E125"/>
    <mergeCell ref="A154:A167"/>
    <mergeCell ref="B154:E154"/>
    <mergeCell ref="B155:B156"/>
    <mergeCell ref="C155:D155"/>
    <mergeCell ref="E155:E156"/>
    <mergeCell ref="A140:A153"/>
    <mergeCell ref="B140:E140"/>
    <mergeCell ref="B141:B142"/>
    <mergeCell ref="C141:D141"/>
    <mergeCell ref="E141:E142"/>
    <mergeCell ref="A211:B212"/>
    <mergeCell ref="E211:E212"/>
    <mergeCell ref="A168:A182"/>
    <mergeCell ref="B168:E168"/>
    <mergeCell ref="B169:B170"/>
    <mergeCell ref="C169:D169"/>
    <mergeCell ref="E169:E170"/>
    <mergeCell ref="A183:A196"/>
    <mergeCell ref="B183:E183"/>
    <mergeCell ref="B184:B185"/>
    <mergeCell ref="C184:D184"/>
    <mergeCell ref="E184:E185"/>
    <mergeCell ref="A197:A210"/>
    <mergeCell ref="B197:E197"/>
    <mergeCell ref="B198:B199"/>
    <mergeCell ref="C198:D1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10</vt:i4>
      </vt:variant>
      <vt:variant>
        <vt:lpstr>Gráficos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Enero Analisis</vt:lpstr>
      <vt:lpstr>Febrero Analisis</vt:lpstr>
      <vt:lpstr>MArzo Analisis</vt:lpstr>
      <vt:lpstr>Tabla  Trimestre III</vt:lpstr>
      <vt:lpstr>Tabla por provincia y sede</vt:lpstr>
      <vt:lpstr>Tabla provincias y meses</vt:lpstr>
      <vt:lpstr>Tabla Julio</vt:lpstr>
      <vt:lpstr>Tabla Agosto</vt:lpstr>
      <vt:lpstr>Tabla Septiembre</vt:lpstr>
      <vt:lpstr>Hoja1</vt:lpstr>
      <vt:lpstr>Gráfico2</vt:lpstr>
      <vt:lpstr>Gráfico Julio 2022</vt:lpstr>
      <vt:lpstr>Gráfico Agosto 2022</vt:lpstr>
      <vt:lpstr>Gráfico Septiembre</vt:lpstr>
      <vt:lpstr>Grafico comparativo prog Vs eje</vt:lpstr>
      <vt:lpstr>'Tabla por provincia y sede'!Área_de_impresión</vt:lpstr>
      <vt:lpstr>'Tabla provincias y meses'!Área_de_impresión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DIGECAC</dc:creator>
  <cp:lastModifiedBy>DELL</cp:lastModifiedBy>
  <cp:lastPrinted>2022-10-14T16:13:13Z</cp:lastPrinted>
  <dcterms:created xsi:type="dcterms:W3CDTF">2022-07-07T16:48:09Z</dcterms:created>
  <dcterms:modified xsi:type="dcterms:W3CDTF">2022-10-14T19:55:59Z</dcterms:modified>
</cp:coreProperties>
</file>