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3" i="1" l="1"/>
  <c r="M123" i="1"/>
  <c r="M126" i="1" s="1"/>
  <c r="L123" i="1"/>
  <c r="K123" i="1"/>
  <c r="J123" i="1"/>
  <c r="I123" i="1"/>
  <c r="H123" i="1"/>
  <c r="G123" i="1"/>
  <c r="F123" i="1"/>
  <c r="N113" i="1"/>
  <c r="N112" i="1"/>
  <c r="N111" i="1"/>
  <c r="N110" i="1"/>
  <c r="J109" i="1"/>
  <c r="N109" i="1" s="1"/>
  <c r="I108" i="1"/>
  <c r="N108" i="1" s="1"/>
  <c r="N107" i="1"/>
  <c r="I107" i="1"/>
  <c r="N106" i="1"/>
  <c r="I106" i="1"/>
  <c r="N105" i="1"/>
  <c r="N104" i="1"/>
  <c r="N103" i="1"/>
  <c r="N102" i="1"/>
  <c r="N99" i="1"/>
  <c r="N98" i="1"/>
  <c r="N97" i="1"/>
  <c r="N96" i="1"/>
  <c r="N95" i="1"/>
  <c r="N93" i="1"/>
  <c r="N92" i="1"/>
  <c r="N91" i="1"/>
  <c r="N90" i="1"/>
  <c r="N88" i="1"/>
  <c r="N87" i="1"/>
  <c r="N86" i="1"/>
  <c r="N85" i="1"/>
  <c r="N84" i="1"/>
  <c r="N82" i="1"/>
  <c r="N81" i="1"/>
  <c r="N80" i="1"/>
  <c r="N79" i="1"/>
  <c r="N78" i="1"/>
  <c r="N77" i="1"/>
  <c r="N76" i="1"/>
  <c r="N75" i="1"/>
  <c r="N71" i="1" s="1"/>
  <c r="N74" i="1"/>
  <c r="N73" i="1"/>
  <c r="N72" i="1"/>
  <c r="M71" i="1"/>
  <c r="L71" i="1"/>
  <c r="K71" i="1"/>
  <c r="J71" i="1"/>
  <c r="I71" i="1"/>
  <c r="N70" i="1"/>
  <c r="N69" i="1"/>
  <c r="N68" i="1"/>
  <c r="N67" i="1"/>
  <c r="N66" i="1"/>
  <c r="N65" i="1"/>
  <c r="N64" i="1"/>
  <c r="N63" i="1"/>
  <c r="N62" i="1"/>
  <c r="N61" i="1"/>
  <c r="N60" i="1"/>
  <c r="N59" i="1"/>
  <c r="N57" i="1"/>
  <c r="N56" i="1"/>
  <c r="N55" i="1"/>
  <c r="N54" i="1"/>
  <c r="N53" i="1"/>
  <c r="N52" i="1"/>
  <c r="N51" i="1"/>
  <c r="N50" i="1"/>
  <c r="N49" i="1"/>
  <c r="N48" i="1"/>
  <c r="N47" i="1"/>
  <c r="N46" i="1"/>
  <c r="N44" i="1"/>
  <c r="N43" i="1"/>
  <c r="N42" i="1"/>
  <c r="N41" i="1"/>
  <c r="N40" i="1"/>
  <c r="N39" i="1"/>
  <c r="N38" i="1"/>
  <c r="N37" i="1"/>
  <c r="N36" i="1"/>
  <c r="N35" i="1"/>
  <c r="N34" i="1" s="1"/>
  <c r="M34" i="1"/>
  <c r="L34" i="1"/>
  <c r="L100" i="1" s="1"/>
  <c r="K34" i="1"/>
  <c r="K100" i="1" s="1"/>
  <c r="K126" i="1" s="1"/>
  <c r="J34" i="1"/>
  <c r="J100" i="1" s="1"/>
  <c r="J126" i="1" s="1"/>
  <c r="I34" i="1"/>
  <c r="H34" i="1"/>
  <c r="G34" i="1"/>
  <c r="G100" i="1" s="1"/>
  <c r="F34" i="1"/>
  <c r="F100" i="1" s="1"/>
  <c r="F126" i="1" s="1"/>
  <c r="N33" i="1"/>
  <c r="N32" i="1"/>
  <c r="N31" i="1"/>
  <c r="N30" i="1"/>
  <c r="N29" i="1"/>
  <c r="N28" i="1"/>
  <c r="N27" i="1"/>
  <c r="N26" i="1"/>
  <c r="N21" i="1" s="1"/>
  <c r="N25" i="1"/>
  <c r="N24" i="1"/>
  <c r="N23" i="1"/>
  <c r="N22" i="1"/>
  <c r="F22" i="1"/>
  <c r="M21" i="1"/>
  <c r="M100" i="1" s="1"/>
  <c r="L21" i="1"/>
  <c r="K21" i="1"/>
  <c r="J21" i="1"/>
  <c r="I21" i="1"/>
  <c r="H21" i="1"/>
  <c r="H100" i="1" s="1"/>
  <c r="G21" i="1"/>
  <c r="F21" i="1"/>
  <c r="N20" i="1"/>
  <c r="N19" i="1"/>
  <c r="N18" i="1"/>
  <c r="N17" i="1"/>
  <c r="N16" i="1"/>
  <c r="N15" i="1" s="1"/>
  <c r="M15" i="1"/>
  <c r="L15" i="1"/>
  <c r="K15" i="1"/>
  <c r="J15" i="1"/>
  <c r="I15" i="1"/>
  <c r="I100" i="1" s="1"/>
  <c r="H15" i="1"/>
  <c r="G15" i="1"/>
  <c r="F15" i="1"/>
  <c r="H126" i="1" l="1"/>
  <c r="I126" i="1"/>
  <c r="N100" i="1"/>
  <c r="N126" i="1" s="1"/>
  <c r="L126" i="1"/>
  <c r="G126" i="1"/>
</calcChain>
</file>

<file path=xl/sharedStrings.xml><?xml version="1.0" encoding="utf-8"?>
<sst xmlns="http://schemas.openxmlformats.org/spreadsheetml/2006/main" count="142" uniqueCount="136">
  <si>
    <t>DIRECCION GENERAL DE EMBELLECIMIENTO</t>
  </si>
  <si>
    <t>EJECUCION DE GASTOS Y APLICACIONES FINANCIERAS/2025</t>
  </si>
  <si>
    <t>2-</t>
  </si>
  <si>
    <t xml:space="preserve">GASTOS </t>
  </si>
  <si>
    <t>ENERO</t>
  </si>
  <si>
    <t>FEBRERO</t>
  </si>
  <si>
    <t>MARZO</t>
  </si>
  <si>
    <t>TOTAL</t>
  </si>
  <si>
    <t>2.1-</t>
  </si>
  <si>
    <t>REMUNERACIONES Y CONTRIBUCIONES</t>
  </si>
  <si>
    <t>2.1.1 - REMUNERACIONES</t>
  </si>
  <si>
    <t>2.1.2 - SOBRESUELDOS</t>
  </si>
  <si>
    <t>2.1.3 - DIETAS Y GASTOS DE
REPRESENTACIÓN</t>
  </si>
  <si>
    <t>2.1.4 - GRATIFICACIONES Y
BONIFICACIONES</t>
  </si>
  <si>
    <t>2.1.5 - CONTRIBUCIONES A LA SEGURIDAD
SOCIAL</t>
  </si>
  <si>
    <t>2.2-</t>
  </si>
  <si>
    <t>CONTRATACIÓN DE SERVICIOS</t>
  </si>
  <si>
    <t>2.2.1 - SERVICIOS BÁSICOS</t>
  </si>
  <si>
    <t>2.2.2 - PUBLICIDAD, IMPRESIÓN Y ENCUADERNACION</t>
  </si>
  <si>
    <t>2.2.3 - VIÁTICOS</t>
  </si>
  <si>
    <t>2.2.4 - TRANSPORTE Y ALMACENAJE</t>
  </si>
  <si>
    <t>2.2.5 - ALQUILERES Y RENTAS</t>
  </si>
  <si>
    <t>2.2.6 - SEGUROS</t>
  </si>
  <si>
    <t xml:space="preserve">2.2.6.3- SERVICIO DE ALIMENTACION </t>
  </si>
  <si>
    <t xml:space="preserve">2.2.7 - SERVICIOS DE CONSERVACIÓN, REPARACIONES </t>
  </si>
  <si>
    <t xml:space="preserve"> MENORES E INSTALACIONES TEMPORALES</t>
  </si>
  <si>
    <t xml:space="preserve">2.2.8 - OTROS SERVICIOS NO INCLUIDOS EN CONCEPTOS </t>
  </si>
  <si>
    <t>ANTERIORES</t>
  </si>
  <si>
    <t>2.2.9 - OTRAS CONTRATACIONES DE
SERVICIOS</t>
  </si>
  <si>
    <t xml:space="preserve">2.3 - </t>
  </si>
  <si>
    <t>MATERIALES Y SUMINISTROS</t>
  </si>
  <si>
    <t>2.3.1 - ALIMENTOS Y PRODUCTOS
AGROFORESTALES</t>
  </si>
  <si>
    <t>2.3.2 - TEXTILES Y VESTUARIOS</t>
  </si>
  <si>
    <t>2.3.3 - PRODUCTOS DE PAPEL, CARTÓN E
IMPRESOS</t>
  </si>
  <si>
    <t>2.3.4 - PRODUCTOS FARMACÉUTICOS</t>
  </si>
  <si>
    <t>2.3.5 - PRODUCTOS DE CUERO, CAUCHO Y
PLÁSTICO</t>
  </si>
  <si>
    <t>2.3.6 - PRODUCTOS DE MINERALES,
METÁLICOS Y NO METÁLICOS</t>
  </si>
  <si>
    <t>2.3.7 - COMBUSTIBLES, LUBRICANTES, PROD. QUÍM. CONEXOS</t>
  </si>
  <si>
    <t xml:space="preserve">2.3.8 - GASTOS QUE SE ASIGNARÁN DURANTE EL </t>
  </si>
  <si>
    <t>EJERCICIO (ART. 32 Y 33 LEY 423-06)</t>
  </si>
  <si>
    <t>2.3.9 - PRODUCTOS Y ÚTILES VARIOS</t>
  </si>
  <si>
    <t xml:space="preserve">2.4 - </t>
  </si>
  <si>
    <t>TRANSFERENCIAS CORRIENTES</t>
  </si>
  <si>
    <t>2.4.1 - TRANSFERENCIAS CORRIENTES AL SECTOR PRIVADO</t>
  </si>
  <si>
    <t xml:space="preserve">2.4.2 - TRANSFERENCIAS CORRIENTES AL GOBIERNO GENERAL </t>
  </si>
  <si>
    <t>NACIONAL</t>
  </si>
  <si>
    <t xml:space="preserve">2.4.3 - TRANSFERENCIAS CORRIENTES A GOBIERNOS GENERALES </t>
  </si>
  <si>
    <t>LOCALES</t>
  </si>
  <si>
    <t>2.4.4 - TRANSFERENCIAS CORRIENTES A EMPRESAS PÚBLICAS NO</t>
  </si>
  <si>
    <t>FINANCIERAS</t>
  </si>
  <si>
    <t xml:space="preserve">2.4.5 - TRANSFERENCIAS CORRIENTES A INSTITUCIONES PÚBLICAS </t>
  </si>
  <si>
    <t>2.4.7- TRANSFERENCIAS CORRIENTE AL SECTOR EXTERNO</t>
  </si>
  <si>
    <t>2.4.9- TRANSPARENCIA CORRIENTE A OTRAS INSTITUCIONES</t>
  </si>
  <si>
    <t>PUBLICAS</t>
  </si>
  <si>
    <t>2.5-</t>
  </si>
  <si>
    <t>TRANSFERENCIAS DE CAPITAL</t>
  </si>
  <si>
    <t>2.5.1- TRANSFERENCIAS DE CAPITAL AL SECTOR PRIVADO</t>
  </si>
  <si>
    <t>2.5.2- TRANSFERENCIAS DE CAPITAL  AL GOBIERNO GENERAL</t>
  </si>
  <si>
    <t xml:space="preserve">2.5.3- TRANSFERENCIAS DE CAPITAL A GOBIERNO GENERALES </t>
  </si>
  <si>
    <t xml:space="preserve">2.5.4- TRANSFERENCIAS DE CAPITAL A EMPRESAS PUBLICAS NO </t>
  </si>
  <si>
    <t>2.5.5- TRANSFERENCIAS DE CAPITAL A INSTITUCIONES PUBLICAS</t>
  </si>
  <si>
    <t>2.5.6- TRANSFERENCIAS DE CAPITAL AL SECTOR EXTERNO</t>
  </si>
  <si>
    <t xml:space="preserve">2.5.9- TRANSFERENCIAS DE CAPITAL A OTRAS INSTITUCIONES </t>
  </si>
  <si>
    <t>2.6-</t>
  </si>
  <si>
    <t>BIENES MUEBLES, INMUEBLES E INTANGIBLES</t>
  </si>
  <si>
    <t>2.6.1- MOBILIARIO Y EQUIPO</t>
  </si>
  <si>
    <t>2.6.2- MOBILIARIO Y EQUIPO EDUCACIONAL Y RECREATIVO</t>
  </si>
  <si>
    <t>2.6.3- EQUIPO E INSTRUMENTAL, CIENTIFICO Y LABORATORIO</t>
  </si>
  <si>
    <t>2.6.4- VEHICULOS Y EQUIPO DE TRASNPORTE, TRACCION</t>
  </si>
  <si>
    <t>Y ELEVACION</t>
  </si>
  <si>
    <t>2.6.5- MAQUINARIA, OTROS EQUIPOS Y HERRAMIENTAS</t>
  </si>
  <si>
    <t xml:space="preserve">2.6.6- EQUIPOS DE DEFENSA Y SEGURIDAD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</si>
  <si>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2.6.7- ACTIVOS BIOLOGICOS CULTIVABLES</t>
  </si>
  <si>
    <t xml:space="preserve">2.6.8- BIENES INTANGIBLES </t>
  </si>
  <si>
    <t>2.6.9- EDIFICIOS, ESTRUCTURAS, TIERRAS, TERRENOS Y OBJETOS</t>
  </si>
  <si>
    <t>DE VALOR</t>
  </si>
  <si>
    <t>2.7-</t>
  </si>
  <si>
    <t>OBRAS</t>
  </si>
  <si>
    <t>2.7.1- OBRAS EN EDIFICACIONES</t>
  </si>
  <si>
    <t>2.7.2- INFRAESTRUCCTURA</t>
  </si>
  <si>
    <t>2.7.3- CONSTRUCCION EN BIENES CONCESIONADOS</t>
  </si>
  <si>
    <t>2.7.4- GASTOS QUE SE ASIGNARAN DURANTE EL EJERCICIO PARA</t>
  </si>
  <si>
    <t>INVERSION (ART.32 Y 33 LEY 423-06)</t>
  </si>
  <si>
    <t>2.8-</t>
  </si>
  <si>
    <t>ADQUISICION DE ACTIVOS FINANCIEROS CON FINES</t>
  </si>
  <si>
    <t>DE POLITICA</t>
  </si>
  <si>
    <t>2.8.1- CONCESION DE PRESTAMOS</t>
  </si>
  <si>
    <t>2.8.2- ADQUICISION DE TITULOS VALORES REPRESENTATIVOS</t>
  </si>
  <si>
    <t xml:space="preserve">DE DEUDAS </t>
  </si>
  <si>
    <t>2.9-</t>
  </si>
  <si>
    <t>GASTOS FINANCIEROS</t>
  </si>
  <si>
    <t>2.9.1- INTERESES DE LA DEUDA PUBLICA INTERNA</t>
  </si>
  <si>
    <t>2.9.2- INTERESES DE LA DEUDA PUBLICA EXTERNA</t>
  </si>
  <si>
    <t>2.9.3- INTERES DE LA DEUDA COMERCIAL</t>
  </si>
  <si>
    <t xml:space="preserve">2.9.4- COMICIONES Y OTROS GASTOS BANCARIOS DE </t>
  </si>
  <si>
    <t>LA DEUDA PUBLICA</t>
  </si>
  <si>
    <t>TOTAL GASTOS</t>
  </si>
  <si>
    <t>MENOS: REINTEGRO POR LIB-231-1 NULO; CUENTA 2.2.6.3.01</t>
  </si>
  <si>
    <t>MAS: DEVOLUCION POR LIB-121-1-1 NULO; CUENTA 2.2.1.6.01</t>
  </si>
  <si>
    <t>MAS: DEVOLUCION POR LIB-399-1-1 NULO; CUENTA 2.2.1.7.01</t>
  </si>
  <si>
    <t>MAS: DEVOLUCION POR LIB-374-1-1 NULO; CUENTA 2.2.5.4.01</t>
  </si>
  <si>
    <t>MAS: DEVOLUCION POR LIB-423-1-1 NULO; CUENTA 2.3.7.1.01</t>
  </si>
  <si>
    <t>MENOS: REINTEGRO DE NOMINA POR CHEQUE DEVUELTO, CUENTA 2.1.1.2.06</t>
  </si>
  <si>
    <t xml:space="preserve">MAS: REGULARIZACION DE CHEQUES EMITIDOS </t>
  </si>
  <si>
    <t>4-</t>
  </si>
  <si>
    <t xml:space="preserve">APLICACIONES FINANCIERAS </t>
  </si>
  <si>
    <t>4.1-</t>
  </si>
  <si>
    <t>INCREMENTO DE ACTIVOS FINANCIEROS</t>
  </si>
  <si>
    <t>4.1.1- INCREMENTOS DE ACTIVOS FINANCIEROS CORRIENTES</t>
  </si>
  <si>
    <t xml:space="preserve">  </t>
  </si>
  <si>
    <t>4.1.2- INCREMENTO DE ACTIVOS FINANCEIROS NO CORRIENTES</t>
  </si>
  <si>
    <t>4.2-</t>
  </si>
  <si>
    <t>DISMINUCION DE PASIVOS</t>
  </si>
  <si>
    <t>4.2.1- DISMUNUCION DE PASIVOS CORRIENTES</t>
  </si>
  <si>
    <t xml:space="preserve">4.2.2- DISMINUCION DE PASIVOS NO CORRIENTES </t>
  </si>
  <si>
    <t>4.3-</t>
  </si>
  <si>
    <t>DISMINUCION DE FONDOS DE TERCEROS</t>
  </si>
  <si>
    <t xml:space="preserve">4.3.5- DISMINUCION DE DEPOSITOS FONDOS </t>
  </si>
  <si>
    <t>DE TERCEROS</t>
  </si>
  <si>
    <t>TOTAL APLICACIONES FINANCIERAS</t>
  </si>
  <si>
    <t>TOTAL GASTOS Y APLICACIONES FINANCIERAS</t>
  </si>
  <si>
    <t xml:space="preserve">          </t>
  </si>
  <si>
    <t xml:space="preserve">REVISADO POR </t>
  </si>
  <si>
    <t xml:space="preserve"> AUTORIZADO</t>
  </si>
  <si>
    <t>LIC. YOMERY DOMINGUEZ LAHOZ</t>
  </si>
  <si>
    <t xml:space="preserve">LIC. BRANLIS ROBERTO QUEZADA LEBRON  </t>
  </si>
  <si>
    <t>Enc. De Contabilidad</t>
  </si>
  <si>
    <t>Encargado Financiero Interino</t>
  </si>
  <si>
    <t>ABRIL</t>
  </si>
  <si>
    <t>MAYO</t>
  </si>
  <si>
    <t>MENOS: REINTEGRO DE NOMINA POR MATERNIDAD, CUENTA 2.1.1.1.01</t>
  </si>
  <si>
    <t>JUNIO</t>
  </si>
  <si>
    <t>JULIO</t>
  </si>
  <si>
    <t>AGOSTO</t>
  </si>
  <si>
    <t>MAS: REINTEGRO POR LIB-1335-1 NULO</t>
  </si>
  <si>
    <t>MAS: REINTEGRO POR LIB-1386-1 NULO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</si>
</sst>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u/>
      <sz val="8"/>
      <name val="Arial"/>
      <family val="2"/>
    </font>
    <font>
      <u/>
      <sz val="8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49" fontId="2" fillId="0" borderId="2" xfId="0" applyNumberFormat="1" applyFont="1" applyBorder="1" applyAlignment="1">
      <alignment horizontal="left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4" fontId="2" fillId="0" borderId="6" xfId="0" applyNumberFormat="1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Fill="1" applyBorder="1" applyAlignment="1">
      <alignment horizontal="right" vertical="top"/>
    </xf>
    <xf numFmtId="0" fontId="2" fillId="0" borderId="0" xfId="0" applyFont="1" applyFill="1" applyBorder="1" applyAlignment="1">
      <alignment vertical="top"/>
    </xf>
    <xf numFmtId="0" fontId="3" fillId="0" borderId="0" xfId="0" applyFont="1" applyBorder="1" applyAlignment="1"/>
    <xf numFmtId="4" fontId="2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/>
    <xf numFmtId="4" fontId="3" fillId="0" borderId="0" xfId="0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4" fillId="0" borderId="0" xfId="0" applyFont="1" applyBorder="1" applyAlignment="1">
      <alignment horizontal="right"/>
    </xf>
    <xf numFmtId="0" fontId="3" fillId="0" borderId="0" xfId="0" applyFont="1" applyBorder="1"/>
    <xf numFmtId="0" fontId="2" fillId="0" borderId="0" xfId="0" applyFont="1" applyBorder="1" applyAlignment="1"/>
    <xf numFmtId="0" fontId="3" fillId="0" borderId="0" xfId="0" applyFont="1" applyBorder="1" applyAlignment="1">
      <alignment vertical="top"/>
    </xf>
    <xf numFmtId="49" fontId="3" fillId="0" borderId="0" xfId="0" applyNumberFormat="1" applyFont="1" applyBorder="1" applyAlignment="1">
      <alignment horizontal="right"/>
    </xf>
    <xf numFmtId="49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Border="1"/>
    <xf numFmtId="4" fontId="5" fillId="0" borderId="0" xfId="0" applyNumberFormat="1" applyFont="1" applyBorder="1" applyAlignment="1">
      <alignment horizontal="right"/>
    </xf>
    <xf numFmtId="4" fontId="4" fillId="0" borderId="0" xfId="0" applyNumberFormat="1" applyFont="1"/>
    <xf numFmtId="0" fontId="2" fillId="0" borderId="0" xfId="0" applyFont="1" applyFill="1" applyBorder="1"/>
    <xf numFmtId="0" fontId="3" fillId="0" borderId="0" xfId="0" applyFont="1" applyFill="1" applyBorder="1"/>
    <xf numFmtId="4" fontId="6" fillId="0" borderId="0" xfId="0" applyNumberFormat="1" applyFont="1" applyBorder="1" applyAlignment="1">
      <alignment horizontal="right"/>
    </xf>
    <xf numFmtId="0" fontId="4" fillId="0" borderId="0" xfId="0" applyFont="1"/>
    <xf numFmtId="4" fontId="2" fillId="0" borderId="9" xfId="0" applyNumberFormat="1" applyFont="1" applyBorder="1" applyAlignment="1">
      <alignment horizontal="right"/>
    </xf>
    <xf numFmtId="0" fontId="3" fillId="0" borderId="0" xfId="0" applyFont="1" applyAlignment="1"/>
    <xf numFmtId="0" fontId="3" fillId="0" borderId="0" xfId="0" applyFont="1"/>
    <xf numFmtId="4" fontId="3" fillId="0" borderId="0" xfId="0" applyNumberFormat="1" applyFont="1"/>
    <xf numFmtId="4" fontId="2" fillId="0" borderId="8" xfId="0" applyNumberFormat="1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Fill="1" applyBorder="1" applyAlignment="1">
      <alignment vertical="top"/>
    </xf>
    <xf numFmtId="0" fontId="3" fillId="0" borderId="0" xfId="0" applyFont="1" applyAlignment="1">
      <alignment horizontal="center" wrapText="1"/>
    </xf>
    <xf numFmtId="4" fontId="5" fillId="0" borderId="0" xfId="0" applyNumberFormat="1" applyFont="1" applyAlignment="1">
      <alignment horizontal="center" wrapText="1"/>
    </xf>
    <xf numFmtId="4" fontId="0" fillId="0" borderId="0" xfId="0" applyNumberForma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0" fontId="3" fillId="0" borderId="0" xfId="0" applyFont="1" applyFill="1" applyBorder="1" applyAlignment="1">
      <alignment vertical="top"/>
    </xf>
    <xf numFmtId="0" fontId="3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1019175</xdr:colOff>
      <xdr:row>9</xdr:row>
      <xdr:rowOff>114299</xdr:rowOff>
    </xdr:from>
    <xdr:ext cx="849637" cy="409575"/>
    <xdr:pic>
      <xdr:nvPicPr>
        <xdr:cNvPr id="5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53275" y="1828799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4</xdr:col>
      <xdr:colOff>1857375</xdr:colOff>
      <xdr:row>9</xdr:row>
      <xdr:rowOff>57150</xdr:rowOff>
    </xdr:from>
    <xdr:ext cx="762066" cy="518205"/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09975" y="943584600"/>
          <a:ext cx="762066" cy="51820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N135"/>
  <sheetViews>
    <sheetView tabSelected="1" topLeftCell="A118" workbookViewId="0">
      <selection activeCell="L8" sqref="L8"/>
    </sheetView>
  </sheetViews>
  <sheetFormatPr baseColWidth="10" defaultColWidth="9.140625" defaultRowHeight="15" x14ac:dyDescent="0.25"/>
  <cols>
    <col min="5" max="5" width="12.28515625" customWidth="1"/>
    <col min="6" max="6" width="15.5703125" customWidth="1"/>
    <col min="7" max="7" width="13.42578125" customWidth="1"/>
    <col min="8" max="8" width="14.140625" customWidth="1"/>
    <col min="9" max="9" width="16.140625" customWidth="1"/>
    <col min="10" max="10" width="15.5703125" customWidth="1"/>
    <col min="11" max="14" width="11.85546875" customWidth="1"/>
  </cols>
  <sheetData>
    <row r="10" spans="1:14" ht="15" customHeight="1" x14ac:dyDescent="0.25"/>
    <row r="11" spans="1:14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14" x14ac:dyDescent="0.25">
      <c r="A12" s="49" t="s">
        <v>0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</row>
    <row r="13" spans="1:14" ht="15" customHeight="1" x14ac:dyDescent="0.25">
      <c r="A13" s="50" t="s">
        <v>1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</row>
    <row r="14" spans="1:14" ht="15" customHeight="1" x14ac:dyDescent="0.25">
      <c r="A14" s="2" t="s">
        <v>2</v>
      </c>
      <c r="B14" s="3" t="s">
        <v>3</v>
      </c>
      <c r="C14" s="4"/>
      <c r="D14" s="4"/>
      <c r="E14" s="5"/>
      <c r="F14" s="6" t="s">
        <v>4</v>
      </c>
      <c r="G14" s="7" t="s">
        <v>5</v>
      </c>
      <c r="H14" s="8" t="s">
        <v>6</v>
      </c>
      <c r="I14" s="38" t="s">
        <v>128</v>
      </c>
      <c r="J14" s="38" t="s">
        <v>129</v>
      </c>
      <c r="K14" s="38" t="s">
        <v>131</v>
      </c>
      <c r="L14" s="38" t="s">
        <v>132</v>
      </c>
      <c r="M14" s="38" t="s">
        <v>133</v>
      </c>
      <c r="N14" s="9" t="s">
        <v>7</v>
      </c>
    </row>
    <row r="15" spans="1:14" ht="15" customHeight="1" x14ac:dyDescent="0.25">
      <c r="A15" s="10" t="s">
        <v>8</v>
      </c>
      <c r="B15" s="11" t="s">
        <v>9</v>
      </c>
      <c r="C15" s="11"/>
      <c r="D15" s="12"/>
      <c r="E15" s="12"/>
      <c r="F15" s="13">
        <f t="shared" ref="F15:M15" si="0">SUM(F16:F20)</f>
        <v>18623980.59</v>
      </c>
      <c r="G15" s="13">
        <f t="shared" si="0"/>
        <v>20094134.43</v>
      </c>
      <c r="H15" s="13">
        <f t="shared" si="0"/>
        <v>20699864.780000001</v>
      </c>
      <c r="I15" s="13">
        <f t="shared" si="0"/>
        <v>21305145.949999999</v>
      </c>
      <c r="J15" s="13">
        <f t="shared" si="0"/>
        <v>35093298.869999997</v>
      </c>
      <c r="K15" s="13">
        <f t="shared" si="0"/>
        <v>19243972.210000001</v>
      </c>
      <c r="L15" s="13">
        <f t="shared" si="0"/>
        <v>20491333.789999999</v>
      </c>
      <c r="M15" s="13">
        <f t="shared" si="0"/>
        <v>24821593.609999999</v>
      </c>
      <c r="N15" s="13">
        <f>+N16+N17+N18+N19+N20</f>
        <v>180373324.22999999</v>
      </c>
    </row>
    <row r="16" spans="1:14" ht="15" customHeight="1" x14ac:dyDescent="0.25">
      <c r="A16" s="14"/>
      <c r="B16" s="15" t="s">
        <v>10</v>
      </c>
      <c r="C16" s="16"/>
      <c r="D16" s="16"/>
      <c r="E16" s="12"/>
      <c r="F16" s="17">
        <v>15498663.82</v>
      </c>
      <c r="G16" s="17">
        <v>17005330.489999998</v>
      </c>
      <c r="H16" s="17">
        <v>17606859.66</v>
      </c>
      <c r="I16" s="17">
        <v>18184491.079999998</v>
      </c>
      <c r="J16" s="17">
        <v>17215245.579999998</v>
      </c>
      <c r="K16" s="17">
        <v>16144830.49</v>
      </c>
      <c r="L16" s="17">
        <v>17362417.469999999</v>
      </c>
      <c r="M16" s="17">
        <v>21693141.989999998</v>
      </c>
      <c r="N16" s="17">
        <f>SUM(F16:M16)</f>
        <v>140710980.57999998</v>
      </c>
    </row>
    <row r="17" spans="1:14" x14ac:dyDescent="0.25">
      <c r="A17" s="14"/>
      <c r="B17" s="15" t="s">
        <v>11</v>
      </c>
      <c r="C17" s="16"/>
      <c r="D17" s="16"/>
      <c r="E17" s="12"/>
      <c r="F17" s="17">
        <v>740000</v>
      </c>
      <c r="G17" s="17">
        <v>700000</v>
      </c>
      <c r="H17" s="17">
        <v>735000</v>
      </c>
      <c r="I17" s="17">
        <v>735000</v>
      </c>
      <c r="J17" s="17">
        <v>15482441.92</v>
      </c>
      <c r="K17" s="17">
        <v>725000</v>
      </c>
      <c r="L17" s="17">
        <v>740000</v>
      </c>
      <c r="M17" s="17">
        <v>740000</v>
      </c>
      <c r="N17" s="17">
        <f>SUM(F17:M17)</f>
        <v>20597441.920000002</v>
      </c>
    </row>
    <row r="18" spans="1:14" x14ac:dyDescent="0.25">
      <c r="A18" s="14"/>
      <c r="B18" s="15" t="s">
        <v>12</v>
      </c>
      <c r="C18" s="18"/>
      <c r="D18" s="18"/>
      <c r="E18" s="12"/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f t="shared" ref="N18:N20" si="1">SUM(F18:M18)</f>
        <v>0</v>
      </c>
    </row>
    <row r="19" spans="1:14" x14ac:dyDescent="0.25">
      <c r="A19" s="14"/>
      <c r="B19" s="15" t="s">
        <v>13</v>
      </c>
      <c r="C19" s="18"/>
      <c r="D19" s="18"/>
      <c r="E19" s="12"/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f t="shared" si="1"/>
        <v>0</v>
      </c>
    </row>
    <row r="20" spans="1:14" x14ac:dyDescent="0.25">
      <c r="A20" s="14"/>
      <c r="B20" s="41" t="s">
        <v>14</v>
      </c>
      <c r="C20" s="41"/>
      <c r="D20" s="41"/>
      <c r="E20" s="12"/>
      <c r="F20" s="17">
        <v>2385316.77</v>
      </c>
      <c r="G20" s="17">
        <v>2388803.94</v>
      </c>
      <c r="H20" s="17">
        <v>2358005.12</v>
      </c>
      <c r="I20" s="17">
        <v>2385654.87</v>
      </c>
      <c r="J20" s="17">
        <v>2395611.37</v>
      </c>
      <c r="K20" s="17">
        <v>2374141.7200000002</v>
      </c>
      <c r="L20" s="17">
        <v>2388916.3199999998</v>
      </c>
      <c r="M20" s="17">
        <v>2388451.62</v>
      </c>
      <c r="N20" s="17">
        <f t="shared" si="1"/>
        <v>19064901.73</v>
      </c>
    </row>
    <row r="21" spans="1:14" x14ac:dyDescent="0.25">
      <c r="A21" s="10" t="s">
        <v>15</v>
      </c>
      <c r="B21" s="19" t="s">
        <v>16</v>
      </c>
      <c r="C21" s="16"/>
      <c r="D21" s="12"/>
      <c r="E21" s="12"/>
      <c r="F21" s="13">
        <f>SUM(F22:F31)</f>
        <v>5552129.5299999993</v>
      </c>
      <c r="G21" s="13">
        <f t="shared" ref="G21:M21" si="2">SUM(G22:G33)</f>
        <v>1747749.42</v>
      </c>
      <c r="H21" s="13">
        <f t="shared" si="2"/>
        <v>3658215.06</v>
      </c>
      <c r="I21" s="13">
        <f t="shared" si="2"/>
        <v>3628142.7399999998</v>
      </c>
      <c r="J21" s="13">
        <f t="shared" si="2"/>
        <v>2227347.54</v>
      </c>
      <c r="K21" s="13">
        <f t="shared" si="2"/>
        <v>4773279.9700000007</v>
      </c>
      <c r="L21" s="13">
        <f t="shared" si="2"/>
        <v>3560473.34</v>
      </c>
      <c r="M21" s="13">
        <f t="shared" si="2"/>
        <v>3175758.3200000003</v>
      </c>
      <c r="N21" s="13">
        <f>SUM(N22:N33)</f>
        <v>28323095.920000002</v>
      </c>
    </row>
    <row r="22" spans="1:14" x14ac:dyDescent="0.25">
      <c r="A22" s="14"/>
      <c r="B22" s="15" t="s">
        <v>17</v>
      </c>
      <c r="C22" s="16"/>
      <c r="D22" s="16"/>
      <c r="E22" s="12"/>
      <c r="F22" s="17">
        <f>1174780.96+0.05</f>
        <v>1174781.01</v>
      </c>
      <c r="G22" s="17">
        <v>19970.990000000002</v>
      </c>
      <c r="H22" s="17">
        <v>1046309.13</v>
      </c>
      <c r="I22" s="17">
        <v>43359.199999999997</v>
      </c>
      <c r="J22" s="17">
        <v>531923.43000000005</v>
      </c>
      <c r="K22" s="17">
        <v>807832.19</v>
      </c>
      <c r="L22" s="17">
        <v>885012.1</v>
      </c>
      <c r="M22" s="17">
        <v>563383.94999999995</v>
      </c>
      <c r="N22" s="17">
        <f>SUM(F22:M22)</f>
        <v>5072572</v>
      </c>
    </row>
    <row r="23" spans="1:14" x14ac:dyDescent="0.25">
      <c r="A23" s="20"/>
      <c r="B23" s="21" t="s">
        <v>18</v>
      </c>
      <c r="C23" s="41"/>
      <c r="D23" s="41"/>
      <c r="E23" s="12"/>
      <c r="F23" s="17">
        <v>177000</v>
      </c>
      <c r="G23" s="17">
        <v>177000</v>
      </c>
      <c r="H23" s="17">
        <v>230100</v>
      </c>
      <c r="I23" s="17">
        <v>194700</v>
      </c>
      <c r="J23" s="17">
        <v>17700</v>
      </c>
      <c r="K23" s="17">
        <v>194700</v>
      </c>
      <c r="L23" s="17">
        <v>194700</v>
      </c>
      <c r="M23" s="17">
        <v>194700</v>
      </c>
      <c r="N23" s="17">
        <f t="shared" ref="N23:N33" si="3">SUM(F23:M23)</f>
        <v>1380600</v>
      </c>
    </row>
    <row r="24" spans="1:14" x14ac:dyDescent="0.25">
      <c r="A24" s="14"/>
      <c r="B24" s="15" t="s">
        <v>19</v>
      </c>
      <c r="C24" s="16"/>
      <c r="D24" s="16"/>
      <c r="E24" s="12"/>
      <c r="F24" s="17">
        <v>0</v>
      </c>
      <c r="G24" s="17">
        <v>190315</v>
      </c>
      <c r="H24" s="17">
        <v>0</v>
      </c>
      <c r="I24" s="17">
        <v>246555</v>
      </c>
      <c r="J24" s="17">
        <v>45650</v>
      </c>
      <c r="K24" s="17">
        <v>434460</v>
      </c>
      <c r="L24" s="17">
        <v>0</v>
      </c>
      <c r="M24" s="17">
        <v>204942.5</v>
      </c>
      <c r="N24" s="17">
        <f t="shared" si="3"/>
        <v>1121922.5</v>
      </c>
    </row>
    <row r="25" spans="1:14" x14ac:dyDescent="0.25">
      <c r="A25" s="14"/>
      <c r="B25" s="41" t="s">
        <v>20</v>
      </c>
      <c r="C25" s="41"/>
      <c r="D25" s="41"/>
      <c r="E25" s="12"/>
      <c r="F25" s="17">
        <v>0</v>
      </c>
      <c r="G25" s="17">
        <v>0</v>
      </c>
      <c r="H25" s="17">
        <v>50000</v>
      </c>
      <c r="I25" s="17">
        <v>0</v>
      </c>
      <c r="J25" s="17">
        <v>0</v>
      </c>
      <c r="K25" s="17">
        <v>100000</v>
      </c>
      <c r="L25" s="17">
        <v>0</v>
      </c>
      <c r="M25" s="17">
        <v>0</v>
      </c>
      <c r="N25" s="17">
        <f t="shared" si="3"/>
        <v>150000</v>
      </c>
    </row>
    <row r="26" spans="1:14" x14ac:dyDescent="0.25">
      <c r="A26" s="14"/>
      <c r="B26" s="15" t="s">
        <v>21</v>
      </c>
      <c r="C26" s="16"/>
      <c r="D26" s="16"/>
      <c r="E26" s="22"/>
      <c r="F26" s="17">
        <v>1120643.4099999999</v>
      </c>
      <c r="G26" s="17">
        <v>727643.43</v>
      </c>
      <c r="H26" s="17">
        <v>898861.43</v>
      </c>
      <c r="I26" s="17">
        <v>1975184.47</v>
      </c>
      <c r="J26" s="17">
        <v>1256674.1100000001</v>
      </c>
      <c r="K26" s="17">
        <v>1418192.51</v>
      </c>
      <c r="L26" s="17">
        <v>1253198.8999999999</v>
      </c>
      <c r="M26" s="17">
        <v>1460806.42</v>
      </c>
      <c r="N26" s="17">
        <f>SUM(F26:M26)</f>
        <v>10111204.68</v>
      </c>
    </row>
    <row r="27" spans="1:14" x14ac:dyDescent="0.25">
      <c r="A27" s="14"/>
      <c r="B27" s="15" t="s">
        <v>22</v>
      </c>
      <c r="C27" s="16"/>
      <c r="D27" s="16"/>
      <c r="E27" s="12"/>
      <c r="F27" s="17">
        <v>2526165.11</v>
      </c>
      <c r="G27" s="17">
        <v>0</v>
      </c>
      <c r="H27" s="17">
        <v>209323</v>
      </c>
      <c r="I27" s="17">
        <v>118940</v>
      </c>
      <c r="J27" s="17">
        <v>103910</v>
      </c>
      <c r="K27" s="17">
        <v>103910</v>
      </c>
      <c r="L27" s="17">
        <v>102731</v>
      </c>
      <c r="M27" s="17">
        <v>77681</v>
      </c>
      <c r="N27" s="17">
        <f t="shared" si="3"/>
        <v>3242660.11</v>
      </c>
    </row>
    <row r="28" spans="1:14" x14ac:dyDescent="0.25">
      <c r="A28" s="14"/>
      <c r="B28" s="15" t="s">
        <v>23</v>
      </c>
      <c r="C28" s="16"/>
      <c r="D28" s="16"/>
      <c r="E28" s="12"/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f t="shared" si="3"/>
        <v>0</v>
      </c>
    </row>
    <row r="29" spans="1:14" x14ac:dyDescent="0.25">
      <c r="A29" s="14"/>
      <c r="B29" s="21" t="s">
        <v>24</v>
      </c>
      <c r="C29" s="16"/>
      <c r="D29" s="16"/>
      <c r="E29" s="12"/>
      <c r="F29" s="17">
        <v>249830</v>
      </c>
      <c r="G29" s="17">
        <v>398000</v>
      </c>
      <c r="H29" s="17">
        <v>249970</v>
      </c>
      <c r="I29" s="17">
        <v>249950</v>
      </c>
      <c r="J29" s="17">
        <v>250250</v>
      </c>
      <c r="K29" s="17">
        <v>251104</v>
      </c>
      <c r="L29" s="17">
        <v>256555.6</v>
      </c>
      <c r="M29" s="17">
        <v>238242</v>
      </c>
      <c r="N29" s="17">
        <f>SUM(F29:M29)</f>
        <v>2143901.6</v>
      </c>
    </row>
    <row r="30" spans="1:14" x14ac:dyDescent="0.25">
      <c r="A30" s="14"/>
      <c r="B30" s="41" t="s">
        <v>25</v>
      </c>
      <c r="C30" s="41"/>
      <c r="D30" s="41"/>
      <c r="E30" s="41"/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f t="shared" si="3"/>
        <v>0</v>
      </c>
    </row>
    <row r="31" spans="1:14" x14ac:dyDescent="0.25">
      <c r="A31" s="14"/>
      <c r="B31" s="21" t="s">
        <v>26</v>
      </c>
      <c r="C31" s="41"/>
      <c r="D31" s="41"/>
      <c r="E31" s="41"/>
      <c r="F31" s="17">
        <v>303710</v>
      </c>
      <c r="G31" s="17">
        <v>0</v>
      </c>
      <c r="H31" s="17">
        <v>274000</v>
      </c>
      <c r="I31" s="17">
        <v>124000</v>
      </c>
      <c r="J31" s="17">
        <v>21240</v>
      </c>
      <c r="K31" s="17">
        <v>452400</v>
      </c>
      <c r="L31" s="17">
        <v>576250.74</v>
      </c>
      <c r="M31" s="17">
        <v>436002.45</v>
      </c>
      <c r="N31" s="17">
        <f t="shared" si="3"/>
        <v>2187603.19</v>
      </c>
    </row>
    <row r="32" spans="1:14" x14ac:dyDescent="0.25">
      <c r="A32" s="14"/>
      <c r="B32" s="21" t="s">
        <v>27</v>
      </c>
      <c r="C32" s="41"/>
      <c r="D32" s="41"/>
      <c r="E32" s="12"/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f t="shared" si="3"/>
        <v>0</v>
      </c>
    </row>
    <row r="33" spans="1:14" x14ac:dyDescent="0.25">
      <c r="A33" s="14"/>
      <c r="B33" s="41" t="s">
        <v>28</v>
      </c>
      <c r="C33" s="41"/>
      <c r="D33" s="41"/>
      <c r="E33" s="12"/>
      <c r="F33" s="17">
        <v>0</v>
      </c>
      <c r="G33" s="17">
        <v>234820</v>
      </c>
      <c r="H33" s="17">
        <v>699651.5</v>
      </c>
      <c r="I33" s="17">
        <v>675454.07</v>
      </c>
      <c r="J33" s="17">
        <v>0</v>
      </c>
      <c r="K33" s="17">
        <v>1010681.27</v>
      </c>
      <c r="L33" s="17">
        <v>292025</v>
      </c>
      <c r="M33" s="17">
        <v>0</v>
      </c>
      <c r="N33" s="17">
        <f t="shared" si="3"/>
        <v>2912631.84</v>
      </c>
    </row>
    <row r="34" spans="1:14" x14ac:dyDescent="0.25">
      <c r="A34" s="10" t="s">
        <v>29</v>
      </c>
      <c r="B34" s="19" t="s">
        <v>30</v>
      </c>
      <c r="C34" s="16"/>
      <c r="D34" s="12"/>
      <c r="E34" s="12"/>
      <c r="F34" s="13">
        <f>+F37+F35+F36+F38+F39+F40+F41</f>
        <v>1895053.54</v>
      </c>
      <c r="G34" s="13">
        <f>+G37+G35+G36+G38+G39+G40+G41+G44</f>
        <v>1509152.9300000002</v>
      </c>
      <c r="H34" s="13">
        <f>+H37+H35+H36+H38+H39+H40+H41+H44</f>
        <v>191904.38</v>
      </c>
      <c r="I34" s="13">
        <f t="shared" ref="I34:N34" si="4">SUM(I35:I44)</f>
        <v>2717212.2</v>
      </c>
      <c r="J34" s="13">
        <f t="shared" si="4"/>
        <v>6823929.9800000004</v>
      </c>
      <c r="K34" s="13">
        <f t="shared" si="4"/>
        <v>843875.46</v>
      </c>
      <c r="L34" s="13">
        <f t="shared" si="4"/>
        <v>2547508.36</v>
      </c>
      <c r="M34" s="13">
        <f t="shared" si="4"/>
        <v>4326560.0599999996</v>
      </c>
      <c r="N34" s="13">
        <f t="shared" si="4"/>
        <v>20855196.91</v>
      </c>
    </row>
    <row r="35" spans="1:14" x14ac:dyDescent="0.25">
      <c r="A35" s="14"/>
      <c r="B35" s="41" t="s">
        <v>31</v>
      </c>
      <c r="C35" s="41"/>
      <c r="D35" s="41"/>
      <c r="E35" s="12"/>
      <c r="F35" s="17">
        <v>132297.19</v>
      </c>
      <c r="G35" s="17">
        <v>159401.37</v>
      </c>
      <c r="H35" s="17">
        <v>150924.28</v>
      </c>
      <c r="I35" s="17">
        <v>181569.2</v>
      </c>
      <c r="J35" s="17">
        <v>118318.14</v>
      </c>
      <c r="K35" s="17">
        <v>221075.46</v>
      </c>
      <c r="L35" s="17">
        <v>659508.36</v>
      </c>
      <c r="M35" s="17">
        <v>1360000</v>
      </c>
      <c r="N35" s="17">
        <f>SUM(F35:M35)</f>
        <v>2983094</v>
      </c>
    </row>
    <row r="36" spans="1:14" x14ac:dyDescent="0.25">
      <c r="A36" s="14"/>
      <c r="B36" s="15" t="s">
        <v>32</v>
      </c>
      <c r="C36" s="16"/>
      <c r="D36" s="16"/>
      <c r="E36" s="12"/>
      <c r="F36" s="17">
        <v>151545.63</v>
      </c>
      <c r="G36" s="17">
        <v>0</v>
      </c>
      <c r="H36" s="17">
        <v>0</v>
      </c>
      <c r="I36" s="17">
        <v>139605.79999999999</v>
      </c>
      <c r="J36" s="17">
        <v>236401.2</v>
      </c>
      <c r="K36" s="17">
        <v>0</v>
      </c>
      <c r="L36" s="17">
        <v>0</v>
      </c>
      <c r="M36" s="17">
        <v>0</v>
      </c>
      <c r="N36" s="17">
        <f t="shared" ref="N36:N44" si="5">SUM(F36:M36)</f>
        <v>527552.63</v>
      </c>
    </row>
    <row r="37" spans="1:14" x14ac:dyDescent="0.25">
      <c r="A37" s="14"/>
      <c r="B37" s="41" t="s">
        <v>33</v>
      </c>
      <c r="C37" s="41"/>
      <c r="D37" s="41"/>
      <c r="E37" s="12"/>
      <c r="F37" s="17">
        <v>0</v>
      </c>
      <c r="G37" s="17">
        <v>0</v>
      </c>
      <c r="H37" s="17">
        <v>0</v>
      </c>
      <c r="I37" s="17">
        <v>0</v>
      </c>
      <c r="J37" s="17">
        <v>1888</v>
      </c>
      <c r="K37" s="17">
        <v>0</v>
      </c>
      <c r="L37" s="17">
        <v>0</v>
      </c>
      <c r="M37" s="17">
        <v>0</v>
      </c>
      <c r="N37" s="17">
        <f t="shared" si="5"/>
        <v>1888</v>
      </c>
    </row>
    <row r="38" spans="1:14" x14ac:dyDescent="0.25">
      <c r="A38" s="14"/>
      <c r="B38" s="41" t="s">
        <v>34</v>
      </c>
      <c r="C38" s="41"/>
      <c r="D38" s="41"/>
      <c r="E38" s="12"/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f t="shared" si="5"/>
        <v>0</v>
      </c>
    </row>
    <row r="39" spans="1:14" x14ac:dyDescent="0.25">
      <c r="A39" s="14"/>
      <c r="B39" s="41" t="s">
        <v>35</v>
      </c>
      <c r="C39" s="41"/>
      <c r="D39" s="41"/>
      <c r="E39" s="12"/>
      <c r="F39" s="17">
        <v>0</v>
      </c>
      <c r="G39" s="17">
        <v>0</v>
      </c>
      <c r="H39" s="17">
        <v>0</v>
      </c>
      <c r="I39" s="17">
        <v>0</v>
      </c>
      <c r="J39" s="17">
        <v>132031.38</v>
      </c>
      <c r="K39" s="17">
        <v>0</v>
      </c>
      <c r="L39" s="17">
        <v>0</v>
      </c>
      <c r="M39" s="17">
        <v>261110.97</v>
      </c>
      <c r="N39" s="17">
        <f t="shared" si="5"/>
        <v>393142.35</v>
      </c>
    </row>
    <row r="40" spans="1:14" x14ac:dyDescent="0.25">
      <c r="A40" s="14"/>
      <c r="B40" s="41" t="s">
        <v>36</v>
      </c>
      <c r="C40" s="41"/>
      <c r="D40" s="41"/>
      <c r="E40" s="12"/>
      <c r="F40" s="17">
        <v>0</v>
      </c>
      <c r="G40" s="17">
        <v>0</v>
      </c>
      <c r="H40" s="17">
        <v>0</v>
      </c>
      <c r="I40" s="17">
        <v>0</v>
      </c>
      <c r="J40" s="17">
        <v>1899919.22</v>
      </c>
      <c r="K40" s="17">
        <v>0</v>
      </c>
      <c r="L40" s="17">
        <v>0</v>
      </c>
      <c r="M40" s="17">
        <v>1360462.5</v>
      </c>
      <c r="N40" s="17">
        <f t="shared" si="5"/>
        <v>3260381.7199999997</v>
      </c>
    </row>
    <row r="41" spans="1:14" x14ac:dyDescent="0.25">
      <c r="A41" s="14"/>
      <c r="B41" s="21" t="s">
        <v>37</v>
      </c>
      <c r="C41" s="41"/>
      <c r="D41" s="41"/>
      <c r="E41" s="12"/>
      <c r="F41" s="17">
        <v>1611210.72</v>
      </c>
      <c r="G41" s="17">
        <v>1324027.56</v>
      </c>
      <c r="H41" s="17">
        <v>40980.1</v>
      </c>
      <c r="I41" s="17">
        <v>1255400</v>
      </c>
      <c r="J41" s="17">
        <v>3006443.62</v>
      </c>
      <c r="K41" s="17">
        <v>622800</v>
      </c>
      <c r="L41" s="17">
        <v>1888000</v>
      </c>
      <c r="M41" s="17">
        <v>325590.95</v>
      </c>
      <c r="N41" s="17">
        <f t="shared" si="5"/>
        <v>10074452.949999999</v>
      </c>
    </row>
    <row r="42" spans="1:14" x14ac:dyDescent="0.25">
      <c r="A42" s="14"/>
      <c r="B42" s="23" t="s">
        <v>38</v>
      </c>
      <c r="C42" s="41"/>
      <c r="D42" s="41"/>
      <c r="E42" s="23"/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f t="shared" si="5"/>
        <v>0</v>
      </c>
    </row>
    <row r="43" spans="1:14" x14ac:dyDescent="0.25">
      <c r="A43" s="14"/>
      <c r="B43" s="23" t="s">
        <v>39</v>
      </c>
      <c r="C43" s="41"/>
      <c r="D43" s="41"/>
      <c r="E43" s="23"/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f>SUM(F43:M43)</f>
        <v>0</v>
      </c>
    </row>
    <row r="44" spans="1:14" x14ac:dyDescent="0.25">
      <c r="A44" s="14"/>
      <c r="B44" s="41" t="s">
        <v>40</v>
      </c>
      <c r="C44" s="41"/>
      <c r="D44" s="41"/>
      <c r="E44" s="12"/>
      <c r="F44" s="17">
        <v>0</v>
      </c>
      <c r="G44" s="17">
        <v>25724</v>
      </c>
      <c r="H44" s="17">
        <v>0</v>
      </c>
      <c r="I44" s="17">
        <v>1140637.2</v>
      </c>
      <c r="J44" s="17">
        <v>1428928.42</v>
      </c>
      <c r="K44" s="17">
        <v>0</v>
      </c>
      <c r="L44" s="17">
        <v>0</v>
      </c>
      <c r="M44" s="17">
        <v>1019395.64</v>
      </c>
      <c r="N44" s="17">
        <f t="shared" si="5"/>
        <v>3614685.2600000002</v>
      </c>
    </row>
    <row r="45" spans="1:14" x14ac:dyDescent="0.25">
      <c r="A45" s="10" t="s">
        <v>41</v>
      </c>
      <c r="B45" s="19" t="s">
        <v>42</v>
      </c>
      <c r="C45" s="16"/>
      <c r="D45" s="12"/>
      <c r="E45" s="12"/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</row>
    <row r="46" spans="1:14" x14ac:dyDescent="0.25">
      <c r="A46" s="14"/>
      <c r="B46" s="51" t="s">
        <v>43</v>
      </c>
      <c r="C46" s="51"/>
      <c r="D46" s="51"/>
      <c r="E46" s="51"/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f t="shared" ref="N46:N47" si="6">SUM(F46:M46)</f>
        <v>0</v>
      </c>
    </row>
    <row r="47" spans="1:14" x14ac:dyDescent="0.25">
      <c r="A47" s="14"/>
      <c r="B47" s="21" t="s">
        <v>44</v>
      </c>
      <c r="C47" s="41"/>
      <c r="D47" s="41"/>
      <c r="E47" s="41"/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f t="shared" si="6"/>
        <v>0</v>
      </c>
    </row>
    <row r="48" spans="1:14" x14ac:dyDescent="0.25">
      <c r="A48" s="14"/>
      <c r="B48" s="21" t="s">
        <v>45</v>
      </c>
      <c r="C48" s="41"/>
      <c r="D48" s="41"/>
      <c r="E48" s="12"/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f t="shared" ref="N48:N57" si="7">SUM(F48:F48)</f>
        <v>0</v>
      </c>
    </row>
    <row r="49" spans="1:14" x14ac:dyDescent="0.25">
      <c r="A49" s="14"/>
      <c r="B49" s="21" t="s">
        <v>46</v>
      </c>
      <c r="C49" s="41"/>
      <c r="D49" s="41"/>
      <c r="E49" s="12"/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f t="shared" si="7"/>
        <v>0</v>
      </c>
    </row>
    <row r="50" spans="1:14" x14ac:dyDescent="0.25">
      <c r="A50" s="14"/>
      <c r="B50" s="21" t="s">
        <v>47</v>
      </c>
      <c r="C50" s="41"/>
      <c r="D50" s="41"/>
      <c r="E50" s="12"/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7">
        <f t="shared" si="7"/>
        <v>0</v>
      </c>
    </row>
    <row r="51" spans="1:14" x14ac:dyDescent="0.25">
      <c r="A51" s="14"/>
      <c r="B51" s="21" t="s">
        <v>48</v>
      </c>
      <c r="C51" s="41"/>
      <c r="D51" s="41"/>
      <c r="E51" s="12"/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17">
        <f t="shared" si="7"/>
        <v>0</v>
      </c>
    </row>
    <row r="52" spans="1:14" x14ac:dyDescent="0.25">
      <c r="A52" s="14"/>
      <c r="B52" s="21" t="s">
        <v>49</v>
      </c>
      <c r="C52" s="41"/>
      <c r="D52" s="41"/>
      <c r="E52" s="12"/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  <c r="N52" s="17">
        <f t="shared" si="7"/>
        <v>0</v>
      </c>
    </row>
    <row r="53" spans="1:14" x14ac:dyDescent="0.25">
      <c r="A53" s="14"/>
      <c r="B53" s="21" t="s">
        <v>50</v>
      </c>
      <c r="C53" s="41"/>
      <c r="D53" s="41"/>
      <c r="E53" s="12"/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f t="shared" si="7"/>
        <v>0</v>
      </c>
    </row>
    <row r="54" spans="1:14" x14ac:dyDescent="0.25">
      <c r="A54" s="14"/>
      <c r="B54" s="21" t="s">
        <v>49</v>
      </c>
      <c r="C54" s="41"/>
      <c r="D54" s="41"/>
      <c r="E54" s="12"/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f t="shared" si="7"/>
        <v>0</v>
      </c>
    </row>
    <row r="55" spans="1:14" x14ac:dyDescent="0.25">
      <c r="A55" s="24"/>
      <c r="B55" s="12" t="s">
        <v>51</v>
      </c>
      <c r="C55" s="12"/>
      <c r="D55" s="12"/>
      <c r="E55" s="12"/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f t="shared" si="7"/>
        <v>0</v>
      </c>
    </row>
    <row r="56" spans="1:14" x14ac:dyDescent="0.25">
      <c r="A56" s="24"/>
      <c r="B56" s="12" t="s">
        <v>52</v>
      </c>
      <c r="C56" s="12"/>
      <c r="D56" s="12"/>
      <c r="E56" s="12"/>
      <c r="F56" s="17">
        <v>0</v>
      </c>
      <c r="G56" s="17">
        <v>0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f t="shared" si="7"/>
        <v>0</v>
      </c>
    </row>
    <row r="57" spans="1:14" x14ac:dyDescent="0.25">
      <c r="A57" s="24"/>
      <c r="B57" s="12" t="s">
        <v>53</v>
      </c>
      <c r="C57" s="12"/>
      <c r="D57" s="12"/>
      <c r="E57" s="12"/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f t="shared" si="7"/>
        <v>0</v>
      </c>
    </row>
    <row r="58" spans="1:14" x14ac:dyDescent="0.25">
      <c r="A58" s="25" t="s">
        <v>54</v>
      </c>
      <c r="B58" s="22" t="s">
        <v>55</v>
      </c>
      <c r="C58" s="12"/>
      <c r="D58" s="12"/>
      <c r="E58" s="12"/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</row>
    <row r="59" spans="1:14" x14ac:dyDescent="0.25">
      <c r="A59" s="24"/>
      <c r="B59" s="12" t="s">
        <v>56</v>
      </c>
      <c r="C59" s="12"/>
      <c r="D59" s="12"/>
      <c r="E59" s="12"/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f t="shared" ref="N59:N70" si="8">SUM(F59:F59)</f>
        <v>0</v>
      </c>
    </row>
    <row r="60" spans="1:14" x14ac:dyDescent="0.25">
      <c r="A60" s="24"/>
      <c r="B60" s="12" t="s">
        <v>57</v>
      </c>
      <c r="C60" s="12"/>
      <c r="D60" s="12"/>
      <c r="E60" s="12"/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f t="shared" si="8"/>
        <v>0</v>
      </c>
    </row>
    <row r="61" spans="1:14" x14ac:dyDescent="0.25">
      <c r="A61" s="24"/>
      <c r="B61" s="12" t="s">
        <v>45</v>
      </c>
      <c r="C61" s="12"/>
      <c r="D61" s="12"/>
      <c r="E61" s="12"/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f t="shared" si="8"/>
        <v>0</v>
      </c>
    </row>
    <row r="62" spans="1:14" x14ac:dyDescent="0.25">
      <c r="A62" s="24"/>
      <c r="B62" s="12" t="s">
        <v>58</v>
      </c>
      <c r="C62" s="12"/>
      <c r="D62" s="12"/>
      <c r="E62" s="12"/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f t="shared" si="8"/>
        <v>0</v>
      </c>
    </row>
    <row r="63" spans="1:14" x14ac:dyDescent="0.25">
      <c r="A63" s="24"/>
      <c r="B63" s="12" t="s">
        <v>47</v>
      </c>
      <c r="C63" s="12"/>
      <c r="D63" s="12"/>
      <c r="E63" s="12"/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f t="shared" si="8"/>
        <v>0</v>
      </c>
    </row>
    <row r="64" spans="1:14" x14ac:dyDescent="0.25">
      <c r="A64" s="25"/>
      <c r="B64" s="12" t="s">
        <v>59</v>
      </c>
      <c r="C64" s="12"/>
      <c r="D64" s="12"/>
      <c r="E64" s="12"/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f t="shared" si="8"/>
        <v>0</v>
      </c>
    </row>
    <row r="65" spans="1:14" x14ac:dyDescent="0.25">
      <c r="A65" s="24"/>
      <c r="B65" s="21" t="s">
        <v>49</v>
      </c>
      <c r="C65" s="21"/>
      <c r="D65" s="21"/>
      <c r="E65" s="21"/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f t="shared" si="8"/>
        <v>0</v>
      </c>
    </row>
    <row r="66" spans="1:14" x14ac:dyDescent="0.25">
      <c r="A66" s="14"/>
      <c r="B66" s="21" t="s">
        <v>60</v>
      </c>
      <c r="C66" s="21"/>
      <c r="D66" s="21"/>
      <c r="E66" s="21"/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f t="shared" si="8"/>
        <v>0</v>
      </c>
    </row>
    <row r="67" spans="1:14" x14ac:dyDescent="0.25">
      <c r="A67" s="14"/>
      <c r="B67" s="21" t="s">
        <v>49</v>
      </c>
      <c r="C67" s="21"/>
      <c r="D67" s="21"/>
      <c r="E67" s="21"/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f t="shared" si="8"/>
        <v>0</v>
      </c>
    </row>
    <row r="68" spans="1:14" x14ac:dyDescent="0.25">
      <c r="A68" s="14"/>
      <c r="B68" s="21" t="s">
        <v>61</v>
      </c>
      <c r="C68" s="21"/>
      <c r="D68" s="21"/>
      <c r="E68" s="21"/>
      <c r="F68" s="17">
        <v>0</v>
      </c>
      <c r="G68" s="17">
        <v>0</v>
      </c>
      <c r="H68" s="17">
        <v>0</v>
      </c>
      <c r="I68" s="17">
        <v>0</v>
      </c>
      <c r="J68" s="17">
        <v>0</v>
      </c>
      <c r="K68" s="17">
        <v>0</v>
      </c>
      <c r="L68" s="17">
        <v>0</v>
      </c>
      <c r="M68" s="17">
        <v>0</v>
      </c>
      <c r="N68" s="17">
        <f t="shared" si="8"/>
        <v>0</v>
      </c>
    </row>
    <row r="69" spans="1:14" x14ac:dyDescent="0.25">
      <c r="A69" s="14"/>
      <c r="B69" s="21" t="s">
        <v>62</v>
      </c>
      <c r="C69" s="21"/>
      <c r="D69" s="21"/>
      <c r="E69" s="21"/>
      <c r="F69" s="17">
        <v>0</v>
      </c>
      <c r="G69" s="17">
        <v>0</v>
      </c>
      <c r="H69" s="17">
        <v>0</v>
      </c>
      <c r="I69" s="17">
        <v>0</v>
      </c>
      <c r="J69" s="17">
        <v>0</v>
      </c>
      <c r="K69" s="17">
        <v>0</v>
      </c>
      <c r="L69" s="17">
        <v>0</v>
      </c>
      <c r="M69" s="17">
        <v>0</v>
      </c>
      <c r="N69" s="17">
        <f t="shared" si="8"/>
        <v>0</v>
      </c>
    </row>
    <row r="70" spans="1:14" x14ac:dyDescent="0.25">
      <c r="A70" s="14"/>
      <c r="B70" s="21" t="s">
        <v>53</v>
      </c>
      <c r="C70" s="21"/>
      <c r="D70" s="21"/>
      <c r="E70" s="21"/>
      <c r="F70" s="17">
        <v>0</v>
      </c>
      <c r="G70" s="17">
        <v>0</v>
      </c>
      <c r="H70" s="17">
        <v>0</v>
      </c>
      <c r="I70" s="17">
        <v>0</v>
      </c>
      <c r="J70" s="17">
        <v>0</v>
      </c>
      <c r="K70" s="17">
        <v>0</v>
      </c>
      <c r="L70" s="17">
        <v>0</v>
      </c>
      <c r="M70" s="17">
        <v>0</v>
      </c>
      <c r="N70" s="17">
        <f t="shared" si="8"/>
        <v>0</v>
      </c>
    </row>
    <row r="71" spans="1:14" x14ac:dyDescent="0.25">
      <c r="A71" s="26" t="s">
        <v>63</v>
      </c>
      <c r="B71" s="27" t="s">
        <v>64</v>
      </c>
      <c r="C71" s="21"/>
      <c r="D71" s="21"/>
      <c r="E71" s="21"/>
      <c r="F71" s="13">
        <v>0</v>
      </c>
      <c r="G71" s="13">
        <v>0</v>
      </c>
      <c r="H71" s="13">
        <v>0</v>
      </c>
      <c r="I71" s="13">
        <f>SUM(I72:I78)</f>
        <v>1159744.8999999999</v>
      </c>
      <c r="J71" s="13">
        <f>SUM(J72:J80)</f>
        <v>1815040.8499999999</v>
      </c>
      <c r="K71" s="13">
        <f>SUM(K72:K80)</f>
        <v>0</v>
      </c>
      <c r="L71" s="13">
        <f>SUM(L72:L80)</f>
        <v>0</v>
      </c>
      <c r="M71" s="13">
        <f>SUM(M72:M80)</f>
        <v>20617.2</v>
      </c>
      <c r="N71" s="13">
        <f>SUM(N72:N81)</f>
        <v>2995402.95</v>
      </c>
    </row>
    <row r="72" spans="1:14" x14ac:dyDescent="0.25">
      <c r="A72" s="14"/>
      <c r="B72" s="21" t="s">
        <v>65</v>
      </c>
      <c r="C72" s="21"/>
      <c r="D72" s="21"/>
      <c r="E72" s="21"/>
      <c r="F72" s="17">
        <v>0</v>
      </c>
      <c r="G72" s="17">
        <v>0</v>
      </c>
      <c r="H72" s="17">
        <v>0</v>
      </c>
      <c r="I72" s="17">
        <v>21210.5</v>
      </c>
      <c r="J72" s="17">
        <v>875847.31</v>
      </c>
      <c r="K72" s="17">
        <v>0</v>
      </c>
      <c r="L72" s="17">
        <v>0</v>
      </c>
      <c r="M72" s="17">
        <v>0</v>
      </c>
      <c r="N72" s="17">
        <f>SUM(F72:M72)</f>
        <v>897057.81</v>
      </c>
    </row>
    <row r="73" spans="1:14" x14ac:dyDescent="0.25">
      <c r="A73" s="14"/>
      <c r="B73" s="21" t="s">
        <v>66</v>
      </c>
      <c r="C73" s="21"/>
      <c r="D73" s="21"/>
      <c r="E73" s="21"/>
      <c r="F73" s="17">
        <v>0</v>
      </c>
      <c r="G73" s="17">
        <v>0</v>
      </c>
      <c r="H73" s="17">
        <v>0</v>
      </c>
      <c r="I73" s="17">
        <v>0</v>
      </c>
      <c r="J73" s="17">
        <v>331824.11</v>
      </c>
      <c r="K73" s="17">
        <v>0</v>
      </c>
      <c r="L73" s="17">
        <v>0</v>
      </c>
      <c r="M73" s="17">
        <v>0</v>
      </c>
      <c r="N73" s="17">
        <f t="shared" ref="N73:N81" si="9">SUM(F73:M73)</f>
        <v>331824.11</v>
      </c>
    </row>
    <row r="74" spans="1:14" x14ac:dyDescent="0.25">
      <c r="A74" s="14"/>
      <c r="B74" s="21" t="s">
        <v>67</v>
      </c>
      <c r="C74" s="21"/>
      <c r="D74" s="21"/>
      <c r="E74" s="21"/>
      <c r="F74" s="17">
        <v>0</v>
      </c>
      <c r="G74" s="17">
        <v>0</v>
      </c>
      <c r="H74" s="17">
        <v>0</v>
      </c>
      <c r="I74" s="17">
        <v>69734.399999999994</v>
      </c>
      <c r="J74" s="17">
        <v>3398.4</v>
      </c>
      <c r="K74" s="17">
        <v>0</v>
      </c>
      <c r="L74" s="17">
        <v>0</v>
      </c>
      <c r="M74" s="17">
        <v>0</v>
      </c>
      <c r="N74" s="17">
        <f t="shared" si="9"/>
        <v>73132.799999999988</v>
      </c>
    </row>
    <row r="75" spans="1:14" x14ac:dyDescent="0.25">
      <c r="A75" s="14"/>
      <c r="B75" s="21" t="s">
        <v>68</v>
      </c>
      <c r="C75" s="21"/>
      <c r="D75" s="21"/>
      <c r="E75" s="21"/>
      <c r="F75" s="17">
        <v>0</v>
      </c>
      <c r="G75" s="17">
        <v>0</v>
      </c>
      <c r="H75" s="17">
        <v>0</v>
      </c>
      <c r="I75" s="17">
        <v>0</v>
      </c>
      <c r="J75" s="17">
        <v>27576.6</v>
      </c>
      <c r="K75" s="17">
        <v>0</v>
      </c>
      <c r="L75" s="17">
        <v>0</v>
      </c>
      <c r="M75" s="17">
        <v>0</v>
      </c>
      <c r="N75" s="17">
        <f t="shared" si="9"/>
        <v>27576.6</v>
      </c>
    </row>
    <row r="76" spans="1:14" x14ac:dyDescent="0.25">
      <c r="A76" s="14"/>
      <c r="B76" s="21" t="s">
        <v>69</v>
      </c>
      <c r="C76" s="21"/>
      <c r="D76" s="21"/>
      <c r="E76" s="21"/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f t="shared" si="9"/>
        <v>0</v>
      </c>
    </row>
    <row r="77" spans="1:14" x14ac:dyDescent="0.25">
      <c r="A77" s="14"/>
      <c r="B77" s="21" t="s">
        <v>70</v>
      </c>
      <c r="C77" s="21"/>
      <c r="D77" s="21"/>
      <c r="E77" s="21"/>
      <c r="F77" s="17">
        <v>0</v>
      </c>
      <c r="G77" s="17">
        <v>0</v>
      </c>
      <c r="H77" s="17">
        <v>0</v>
      </c>
      <c r="I77" s="17">
        <v>1068800</v>
      </c>
      <c r="J77" s="17">
        <v>497380.02</v>
      </c>
      <c r="K77" s="17">
        <v>0</v>
      </c>
      <c r="L77" s="17">
        <v>0</v>
      </c>
      <c r="M77" s="17">
        <v>20617.2</v>
      </c>
      <c r="N77" s="17">
        <f t="shared" si="9"/>
        <v>1586797.22</v>
      </c>
    </row>
    <row r="78" spans="1:14" x14ac:dyDescent="0.25">
      <c r="A78" s="14"/>
      <c r="B78" s="21" t="s">
        <v>71</v>
      </c>
      <c r="C78" s="21"/>
      <c r="D78" s="21"/>
      <c r="E78" s="21"/>
      <c r="F78" s="17">
        <v>0</v>
      </c>
      <c r="G78" s="17">
        <v>0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7">
        <v>0</v>
      </c>
      <c r="N78" s="17">
        <f t="shared" si="9"/>
        <v>0</v>
      </c>
    </row>
    <row r="79" spans="1:14" x14ac:dyDescent="0.25">
      <c r="A79" s="14"/>
      <c r="B79" s="21" t="s">
        <v>72</v>
      </c>
      <c r="C79" s="21"/>
      <c r="D79" s="21"/>
      <c r="E79" s="21"/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f t="shared" si="9"/>
        <v>0</v>
      </c>
    </row>
    <row r="80" spans="1:14" x14ac:dyDescent="0.25">
      <c r="A80" s="14"/>
      <c r="B80" s="21" t="s">
        <v>73</v>
      </c>
      <c r="C80" s="21"/>
      <c r="D80" s="21"/>
      <c r="E80" s="21"/>
      <c r="F80" s="17">
        <v>0</v>
      </c>
      <c r="G80" s="17">
        <v>0</v>
      </c>
      <c r="H80" s="17">
        <v>0</v>
      </c>
      <c r="I80" s="17">
        <v>0</v>
      </c>
      <c r="J80" s="17">
        <v>79014.41</v>
      </c>
      <c r="K80" s="17">
        <v>0</v>
      </c>
      <c r="L80" s="17">
        <v>0</v>
      </c>
      <c r="M80" s="17">
        <v>0</v>
      </c>
      <c r="N80" s="17">
        <f t="shared" si="9"/>
        <v>79014.41</v>
      </c>
    </row>
    <row r="81" spans="1:14" x14ac:dyDescent="0.25">
      <c r="A81" s="14"/>
      <c r="B81" s="21" t="s">
        <v>74</v>
      </c>
      <c r="C81" s="21"/>
      <c r="D81" s="21"/>
      <c r="E81" s="21"/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f t="shared" si="9"/>
        <v>0</v>
      </c>
    </row>
    <row r="82" spans="1:14" x14ac:dyDescent="0.25">
      <c r="A82" s="14"/>
      <c r="B82" s="21" t="s">
        <v>75</v>
      </c>
      <c r="C82" s="21"/>
      <c r="D82" s="21"/>
      <c r="E82" s="21"/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f>SUM(F82:K82)</f>
        <v>0</v>
      </c>
    </row>
    <row r="83" spans="1:14" x14ac:dyDescent="0.25">
      <c r="A83" s="26" t="s">
        <v>76</v>
      </c>
      <c r="B83" s="27" t="s">
        <v>77</v>
      </c>
      <c r="C83" s="21"/>
      <c r="D83" s="21"/>
      <c r="E83" s="21"/>
      <c r="F83" s="13">
        <v>0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</row>
    <row r="84" spans="1:14" x14ac:dyDescent="0.25">
      <c r="A84" s="26"/>
      <c r="B84" s="21" t="s">
        <v>78</v>
      </c>
      <c r="C84" s="21"/>
      <c r="D84" s="21"/>
      <c r="E84" s="21"/>
      <c r="F84" s="17">
        <v>0</v>
      </c>
      <c r="G84" s="17">
        <v>0</v>
      </c>
      <c r="H84" s="17">
        <v>0</v>
      </c>
      <c r="I84" s="17">
        <v>0</v>
      </c>
      <c r="J84" s="17">
        <v>0</v>
      </c>
      <c r="K84" s="17">
        <v>0</v>
      </c>
      <c r="L84" s="17">
        <v>0</v>
      </c>
      <c r="M84" s="17">
        <v>0</v>
      </c>
      <c r="N84" s="17">
        <f>SUM(F84:F84)</f>
        <v>0</v>
      </c>
    </row>
    <row r="85" spans="1:14" x14ac:dyDescent="0.25">
      <c r="A85" s="26"/>
      <c r="B85" s="21" t="s">
        <v>79</v>
      </c>
      <c r="C85" s="21"/>
      <c r="D85" s="21"/>
      <c r="E85" s="21"/>
      <c r="F85" s="17">
        <v>0</v>
      </c>
      <c r="G85" s="17">
        <v>0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  <c r="M85" s="17">
        <v>0</v>
      </c>
      <c r="N85" s="17">
        <f>SUM(F85:F85)</f>
        <v>0</v>
      </c>
    </row>
    <row r="86" spans="1:14" x14ac:dyDescent="0.25">
      <c r="A86" s="26"/>
      <c r="B86" s="21" t="s">
        <v>80</v>
      </c>
      <c r="C86" s="21"/>
      <c r="D86" s="21"/>
      <c r="E86" s="21"/>
      <c r="F86" s="17">
        <v>0</v>
      </c>
      <c r="G86" s="17">
        <v>0</v>
      </c>
      <c r="H86" s="17">
        <v>0</v>
      </c>
      <c r="I86" s="17">
        <v>0</v>
      </c>
      <c r="J86" s="17">
        <v>0</v>
      </c>
      <c r="K86" s="17">
        <v>0</v>
      </c>
      <c r="L86" s="17">
        <v>0</v>
      </c>
      <c r="M86" s="17">
        <v>0</v>
      </c>
      <c r="N86" s="17">
        <f>SUM(F86:F86)</f>
        <v>0</v>
      </c>
    </row>
    <row r="87" spans="1:14" x14ac:dyDescent="0.25">
      <c r="A87" s="26"/>
      <c r="B87" s="21" t="s">
        <v>81</v>
      </c>
      <c r="C87" s="21"/>
      <c r="D87" s="21"/>
      <c r="E87" s="21"/>
      <c r="F87" s="17">
        <v>0</v>
      </c>
      <c r="G87" s="17">
        <v>0</v>
      </c>
      <c r="H87" s="17">
        <v>0</v>
      </c>
      <c r="I87" s="17">
        <v>0</v>
      </c>
      <c r="J87" s="17">
        <v>0</v>
      </c>
      <c r="K87" s="17">
        <v>0</v>
      </c>
      <c r="L87" s="17">
        <v>0</v>
      </c>
      <c r="M87" s="17">
        <v>0</v>
      </c>
      <c r="N87" s="17">
        <f>SUM(F87:F87)</f>
        <v>0</v>
      </c>
    </row>
    <row r="88" spans="1:14" x14ac:dyDescent="0.25">
      <c r="A88" s="26"/>
      <c r="B88" s="21" t="s">
        <v>82</v>
      </c>
      <c r="C88" s="21"/>
      <c r="D88" s="21"/>
      <c r="E88" s="21"/>
      <c r="F88" s="17">
        <v>0</v>
      </c>
      <c r="G88" s="17">
        <v>0</v>
      </c>
      <c r="H88" s="17">
        <v>0</v>
      </c>
      <c r="I88" s="17">
        <v>0</v>
      </c>
      <c r="J88" s="17">
        <v>0</v>
      </c>
      <c r="K88" s="17">
        <v>0</v>
      </c>
      <c r="L88" s="17">
        <v>0</v>
      </c>
      <c r="M88" s="17">
        <v>0</v>
      </c>
      <c r="N88" s="17">
        <f>SUM(F88:F88)</f>
        <v>0</v>
      </c>
    </row>
    <row r="89" spans="1:14" x14ac:dyDescent="0.25">
      <c r="A89" s="26" t="s">
        <v>83</v>
      </c>
      <c r="B89" s="27" t="s">
        <v>84</v>
      </c>
      <c r="C89" s="21"/>
      <c r="D89" s="21"/>
      <c r="E89" s="21"/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</row>
    <row r="90" spans="1:14" x14ac:dyDescent="0.25">
      <c r="A90" s="26"/>
      <c r="B90" s="27" t="s">
        <v>85</v>
      </c>
      <c r="C90" s="21"/>
      <c r="D90" s="21"/>
      <c r="E90" s="21"/>
      <c r="F90" s="17">
        <v>0</v>
      </c>
      <c r="G90" s="17">
        <v>0</v>
      </c>
      <c r="H90" s="17">
        <v>0</v>
      </c>
      <c r="I90" s="17">
        <v>0</v>
      </c>
      <c r="J90" s="17">
        <v>0</v>
      </c>
      <c r="K90" s="17">
        <v>0</v>
      </c>
      <c r="L90" s="17">
        <v>0</v>
      </c>
      <c r="M90" s="17">
        <v>0</v>
      </c>
      <c r="N90" s="17">
        <f>SUM(F90:F90)</f>
        <v>0</v>
      </c>
    </row>
    <row r="91" spans="1:14" x14ac:dyDescent="0.25">
      <c r="A91" s="26"/>
      <c r="B91" s="21" t="s">
        <v>86</v>
      </c>
      <c r="C91" s="21"/>
      <c r="D91" s="21"/>
      <c r="E91" s="21"/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f>SUM(F91:F91)</f>
        <v>0</v>
      </c>
    </row>
    <row r="92" spans="1:14" x14ac:dyDescent="0.25">
      <c r="A92" s="26"/>
      <c r="B92" s="21" t="s">
        <v>87</v>
      </c>
      <c r="C92" s="21"/>
      <c r="D92" s="21"/>
      <c r="E92" s="21"/>
      <c r="F92" s="17">
        <v>0</v>
      </c>
      <c r="G92" s="17">
        <v>0</v>
      </c>
      <c r="H92" s="17">
        <v>0</v>
      </c>
      <c r="I92" s="17">
        <v>0</v>
      </c>
      <c r="J92" s="17">
        <v>0</v>
      </c>
      <c r="K92" s="17">
        <v>0</v>
      </c>
      <c r="L92" s="17">
        <v>0</v>
      </c>
      <c r="M92" s="17">
        <v>0</v>
      </c>
      <c r="N92" s="17">
        <f>SUM(F92:F92)</f>
        <v>0</v>
      </c>
    </row>
    <row r="93" spans="1:14" x14ac:dyDescent="0.25">
      <c r="A93" s="26"/>
      <c r="B93" s="21" t="s">
        <v>88</v>
      </c>
      <c r="C93" s="21"/>
      <c r="D93" s="21"/>
      <c r="E93" s="21"/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f>SUM(F93:F93)</f>
        <v>0</v>
      </c>
    </row>
    <row r="94" spans="1:14" x14ac:dyDescent="0.25">
      <c r="A94" s="26" t="s">
        <v>89</v>
      </c>
      <c r="B94" s="27" t="s">
        <v>90</v>
      </c>
      <c r="C94" s="21"/>
      <c r="D94" s="21"/>
      <c r="E94" s="21"/>
      <c r="F94" s="13">
        <v>0</v>
      </c>
      <c r="G94" s="13">
        <v>0</v>
      </c>
      <c r="H94" s="13">
        <v>0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</row>
    <row r="95" spans="1:14" x14ac:dyDescent="0.25">
      <c r="A95" s="26"/>
      <c r="B95" s="21" t="s">
        <v>91</v>
      </c>
      <c r="C95" s="21"/>
      <c r="D95" s="21"/>
      <c r="E95" s="21"/>
      <c r="F95" s="17">
        <v>0</v>
      </c>
      <c r="G95" s="17">
        <v>0</v>
      </c>
      <c r="H95" s="17">
        <v>0</v>
      </c>
      <c r="I95" s="17">
        <v>0</v>
      </c>
      <c r="J95" s="17">
        <v>0</v>
      </c>
      <c r="K95" s="17">
        <v>0</v>
      </c>
      <c r="L95" s="17">
        <v>0</v>
      </c>
      <c r="M95" s="17">
        <v>0</v>
      </c>
      <c r="N95" s="17">
        <f>SUM(F95:F95)</f>
        <v>0</v>
      </c>
    </row>
    <row r="96" spans="1:14" x14ac:dyDescent="0.25">
      <c r="A96" s="26"/>
      <c r="B96" s="21" t="s">
        <v>92</v>
      </c>
      <c r="C96" s="21"/>
      <c r="D96" s="21"/>
      <c r="E96" s="21"/>
      <c r="F96" s="17">
        <v>0</v>
      </c>
      <c r="G96" s="17">
        <v>0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17">
        <f>SUM(F96:F96)</f>
        <v>0</v>
      </c>
    </row>
    <row r="97" spans="1:14" x14ac:dyDescent="0.25">
      <c r="A97" s="26"/>
      <c r="B97" s="21" t="s">
        <v>93</v>
      </c>
      <c r="C97" s="21"/>
      <c r="D97" s="21"/>
      <c r="E97" s="21"/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f>SUM(F97:F97)</f>
        <v>0</v>
      </c>
    </row>
    <row r="98" spans="1:14" x14ac:dyDescent="0.25">
      <c r="A98" s="26"/>
      <c r="B98" s="21" t="s">
        <v>94</v>
      </c>
      <c r="C98" s="21"/>
      <c r="D98" s="21"/>
      <c r="E98" s="21"/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f>SUM(F98:F98)</f>
        <v>0</v>
      </c>
    </row>
    <row r="99" spans="1:14" x14ac:dyDescent="0.25">
      <c r="A99" s="14"/>
      <c r="B99" s="21" t="s">
        <v>95</v>
      </c>
      <c r="C99" s="21"/>
      <c r="D99" s="21"/>
      <c r="E99" s="21"/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  <c r="N99" s="17">
        <f>SUM(F99:F99)</f>
        <v>0</v>
      </c>
    </row>
    <row r="100" spans="1:14" x14ac:dyDescent="0.25">
      <c r="A100" s="14"/>
      <c r="B100" s="27" t="s">
        <v>96</v>
      </c>
      <c r="C100" s="21"/>
      <c r="D100" s="21"/>
      <c r="E100" s="21"/>
      <c r="F100" s="28">
        <f>+F34+F15+F21</f>
        <v>26071163.659999996</v>
      </c>
      <c r="G100" s="28">
        <f>+G34+G15+G21</f>
        <v>23351036.780000001</v>
      </c>
      <c r="H100" s="28">
        <f>+H34+H15+H21</f>
        <v>24549984.219999999</v>
      </c>
      <c r="I100" s="28">
        <f>+I34+I15+I21+I71</f>
        <v>28810245.789999995</v>
      </c>
      <c r="J100" s="28">
        <f>+J34+J15+J21+J71</f>
        <v>45959617.239999995</v>
      </c>
      <c r="K100" s="28">
        <f>+K34+K15+K21+K71</f>
        <v>24861127.640000001</v>
      </c>
      <c r="L100" s="28">
        <f>+L34+L15+L21+L71</f>
        <v>26599315.489999998</v>
      </c>
      <c r="M100" s="28">
        <f>+M34+M15+M21+M71</f>
        <v>32344529.189999998</v>
      </c>
      <c r="N100" s="28">
        <f>+N34+N21+N15+N71</f>
        <v>232547020.00999999</v>
      </c>
    </row>
    <row r="101" spans="1:14" x14ac:dyDescent="0.25">
      <c r="A101" s="14"/>
      <c r="B101" s="27"/>
      <c r="C101" s="21"/>
      <c r="D101" s="21"/>
      <c r="E101" s="21"/>
      <c r="F101" s="17"/>
      <c r="G101" s="17"/>
      <c r="H101" s="17"/>
      <c r="I101" s="17"/>
      <c r="J101" s="17"/>
      <c r="K101" s="17"/>
      <c r="L101" s="17"/>
      <c r="M101" s="17"/>
      <c r="N101" s="17"/>
    </row>
    <row r="102" spans="1:14" x14ac:dyDescent="0.25">
      <c r="A102" s="14"/>
      <c r="B102" s="27" t="s">
        <v>134</v>
      </c>
      <c r="C102" s="21"/>
      <c r="D102" s="21"/>
      <c r="E102" s="21"/>
      <c r="F102" s="17">
        <v>0</v>
      </c>
      <c r="G102" s="17">
        <v>0</v>
      </c>
      <c r="H102" s="17">
        <v>0</v>
      </c>
      <c r="I102" s="17">
        <v>0</v>
      </c>
      <c r="J102" s="17">
        <v>0</v>
      </c>
      <c r="K102" s="17">
        <v>0</v>
      </c>
      <c r="L102" s="17">
        <v>0</v>
      </c>
      <c r="M102" s="17">
        <v>39996.1</v>
      </c>
      <c r="N102" s="17">
        <f>SUM(F102:M102)</f>
        <v>39996.1</v>
      </c>
    </row>
    <row r="103" spans="1:14" x14ac:dyDescent="0.25">
      <c r="A103" s="14"/>
      <c r="B103" s="27" t="s">
        <v>135</v>
      </c>
      <c r="C103" s="21"/>
      <c r="D103" s="21"/>
      <c r="E103" s="21"/>
      <c r="F103" s="17">
        <v>0</v>
      </c>
      <c r="G103" s="17">
        <v>0</v>
      </c>
      <c r="H103" s="17">
        <v>0</v>
      </c>
      <c r="I103" s="17">
        <v>0</v>
      </c>
      <c r="J103" s="17">
        <v>0</v>
      </c>
      <c r="K103" s="17">
        <v>0</v>
      </c>
      <c r="L103" s="17">
        <v>0</v>
      </c>
      <c r="M103" s="17">
        <v>178141.35</v>
      </c>
      <c r="N103" s="17">
        <f t="shared" ref="N103:N112" si="10">SUM(F103:M103)</f>
        <v>178141.35</v>
      </c>
    </row>
    <row r="104" spans="1:14" x14ac:dyDescent="0.25">
      <c r="A104" s="14"/>
      <c r="B104" s="27" t="s">
        <v>97</v>
      </c>
      <c r="C104" s="21"/>
      <c r="D104" s="21"/>
      <c r="E104" s="21"/>
      <c r="F104" s="17">
        <v>0</v>
      </c>
      <c r="G104" s="17">
        <v>115767</v>
      </c>
      <c r="H104" s="17">
        <v>-115767</v>
      </c>
      <c r="I104" s="17">
        <v>0</v>
      </c>
      <c r="J104" s="17">
        <v>0</v>
      </c>
      <c r="K104" s="17">
        <v>0</v>
      </c>
      <c r="L104" s="17">
        <v>0</v>
      </c>
      <c r="M104" s="17">
        <v>0</v>
      </c>
      <c r="N104" s="17">
        <f t="shared" si="10"/>
        <v>0</v>
      </c>
    </row>
    <row r="105" spans="1:14" x14ac:dyDescent="0.25">
      <c r="A105" s="14"/>
      <c r="B105" s="27" t="s">
        <v>98</v>
      </c>
      <c r="C105" s="21"/>
      <c r="D105" s="21"/>
      <c r="E105" s="21"/>
      <c r="F105" s="17">
        <v>136.99</v>
      </c>
      <c r="G105" s="17">
        <v>-136.99</v>
      </c>
      <c r="H105" s="17">
        <v>0</v>
      </c>
      <c r="I105" s="17">
        <v>0</v>
      </c>
      <c r="J105" s="17">
        <v>0</v>
      </c>
      <c r="K105" s="17">
        <v>0</v>
      </c>
      <c r="L105" s="17">
        <v>0</v>
      </c>
      <c r="M105" s="17">
        <v>0</v>
      </c>
      <c r="N105" s="17">
        <f t="shared" si="10"/>
        <v>0</v>
      </c>
    </row>
    <row r="106" spans="1:14" x14ac:dyDescent="0.25">
      <c r="A106" s="14"/>
      <c r="B106" s="27" t="s">
        <v>99</v>
      </c>
      <c r="C106" s="21"/>
      <c r="D106" s="21"/>
      <c r="E106" s="21"/>
      <c r="F106" s="17">
        <v>0</v>
      </c>
      <c r="G106" s="17">
        <v>0</v>
      </c>
      <c r="H106" s="17">
        <v>4761.6000000000004</v>
      </c>
      <c r="I106" s="17">
        <f>-H106</f>
        <v>-4761.6000000000004</v>
      </c>
      <c r="J106" s="17">
        <v>0</v>
      </c>
      <c r="K106" s="17">
        <v>0</v>
      </c>
      <c r="L106" s="17">
        <v>0</v>
      </c>
      <c r="M106" s="17">
        <v>0</v>
      </c>
      <c r="N106" s="17">
        <f t="shared" si="10"/>
        <v>0</v>
      </c>
    </row>
    <row r="107" spans="1:14" x14ac:dyDescent="0.25">
      <c r="A107" s="14"/>
      <c r="B107" s="27" t="s">
        <v>100</v>
      </c>
      <c r="C107" s="21"/>
      <c r="D107" s="21"/>
      <c r="E107" s="21"/>
      <c r="F107" s="17">
        <v>0</v>
      </c>
      <c r="G107" s="17">
        <v>0</v>
      </c>
      <c r="H107" s="17">
        <v>87792</v>
      </c>
      <c r="I107" s="17">
        <f t="shared" ref="I107:I108" si="11">-H107</f>
        <v>-87792</v>
      </c>
      <c r="J107" s="17">
        <v>0</v>
      </c>
      <c r="K107" s="17">
        <v>0</v>
      </c>
      <c r="L107" s="17">
        <v>0</v>
      </c>
      <c r="M107" s="17">
        <v>0</v>
      </c>
      <c r="N107" s="17">
        <f t="shared" si="10"/>
        <v>0</v>
      </c>
    </row>
    <row r="108" spans="1:14" x14ac:dyDescent="0.25">
      <c r="A108" s="14"/>
      <c r="B108" s="27" t="s">
        <v>101</v>
      </c>
      <c r="C108" s="21"/>
      <c r="D108" s="21"/>
      <c r="E108" s="21"/>
      <c r="F108" s="17">
        <v>0</v>
      </c>
      <c r="G108" s="17">
        <v>0</v>
      </c>
      <c r="H108" s="17">
        <v>944000</v>
      </c>
      <c r="I108" s="17">
        <f t="shared" si="11"/>
        <v>-944000</v>
      </c>
      <c r="J108" s="17">
        <v>0</v>
      </c>
      <c r="K108" s="17">
        <v>0</v>
      </c>
      <c r="L108" s="17">
        <v>0</v>
      </c>
      <c r="M108" s="17">
        <v>0</v>
      </c>
      <c r="N108" s="17">
        <f t="shared" si="10"/>
        <v>0</v>
      </c>
    </row>
    <row r="109" spans="1:14" x14ac:dyDescent="0.25">
      <c r="A109" s="26"/>
      <c r="B109" s="27" t="s">
        <v>130</v>
      </c>
      <c r="C109" s="21"/>
      <c r="D109" s="21"/>
      <c r="E109" s="21"/>
      <c r="F109" s="17">
        <v>0</v>
      </c>
      <c r="G109" s="17">
        <v>0</v>
      </c>
      <c r="H109" s="17">
        <v>0</v>
      </c>
      <c r="I109" s="17">
        <v>0</v>
      </c>
      <c r="J109" s="17">
        <f>-195333.58-44981.85</f>
        <v>-240315.43</v>
      </c>
      <c r="K109" s="17">
        <v>0</v>
      </c>
      <c r="L109" s="17">
        <v>0</v>
      </c>
      <c r="M109" s="17">
        <v>0</v>
      </c>
      <c r="N109" s="17">
        <f t="shared" si="10"/>
        <v>-240315.43</v>
      </c>
    </row>
    <row r="110" spans="1:14" x14ac:dyDescent="0.25">
      <c r="A110" s="26"/>
      <c r="B110" s="27" t="s">
        <v>102</v>
      </c>
      <c r="C110" s="21"/>
      <c r="D110" s="21"/>
      <c r="E110" s="21"/>
      <c r="F110" s="17">
        <v>0</v>
      </c>
      <c r="G110" s="17">
        <v>0</v>
      </c>
      <c r="H110" s="17">
        <v>0</v>
      </c>
      <c r="I110" s="17">
        <v>0</v>
      </c>
      <c r="J110" s="17">
        <v>-14700</v>
      </c>
      <c r="K110" s="17">
        <v>0</v>
      </c>
      <c r="L110" s="17">
        <v>0</v>
      </c>
      <c r="M110" s="17">
        <v>-354007.46</v>
      </c>
      <c r="N110" s="17">
        <f t="shared" si="10"/>
        <v>-368707.46</v>
      </c>
    </row>
    <row r="111" spans="1:14" x14ac:dyDescent="0.25">
      <c r="A111" s="26"/>
      <c r="B111" s="27"/>
      <c r="C111" s="21"/>
      <c r="D111" s="21"/>
      <c r="E111" s="21"/>
      <c r="F111" s="17"/>
      <c r="G111" s="17"/>
      <c r="H111" s="17"/>
      <c r="I111" s="17"/>
      <c r="J111" s="17"/>
      <c r="K111" s="17">
        <v>0</v>
      </c>
      <c r="L111" s="17">
        <v>0</v>
      </c>
      <c r="M111" s="17">
        <v>0</v>
      </c>
      <c r="N111" s="17">
        <f t="shared" si="10"/>
        <v>0</v>
      </c>
    </row>
    <row r="112" spans="1:14" x14ac:dyDescent="0.25">
      <c r="A112" s="26"/>
      <c r="B112" s="27" t="s">
        <v>103</v>
      </c>
      <c r="C112" s="21"/>
      <c r="D112" s="21"/>
      <c r="E112" s="21"/>
      <c r="F112" s="17">
        <v>0</v>
      </c>
      <c r="G112" s="17">
        <v>0</v>
      </c>
      <c r="H112" s="17">
        <v>0</v>
      </c>
      <c r="I112" s="17">
        <v>0</v>
      </c>
      <c r="J112" s="17">
        <v>0</v>
      </c>
      <c r="K112" s="17">
        <v>0</v>
      </c>
      <c r="L112" s="17">
        <v>0</v>
      </c>
      <c r="M112" s="17">
        <v>0</v>
      </c>
      <c r="N112" s="17">
        <f t="shared" si="10"/>
        <v>0</v>
      </c>
    </row>
    <row r="113" spans="1:14" x14ac:dyDescent="0.25">
      <c r="A113" s="26" t="s">
        <v>104</v>
      </c>
      <c r="B113" s="27" t="s">
        <v>105</v>
      </c>
      <c r="C113" s="21"/>
      <c r="D113" s="21"/>
      <c r="E113" s="21"/>
      <c r="F113" s="17">
        <v>0</v>
      </c>
      <c r="G113" s="17">
        <v>0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29">
        <f>SUM(F113:G113)</f>
        <v>0</v>
      </c>
    </row>
    <row r="114" spans="1:14" x14ac:dyDescent="0.25">
      <c r="A114" s="26" t="s">
        <v>106</v>
      </c>
      <c r="B114" s="27" t="s">
        <v>107</v>
      </c>
      <c r="C114" s="21"/>
      <c r="D114" s="21"/>
      <c r="E114" s="21"/>
      <c r="F114" s="13">
        <v>0</v>
      </c>
      <c r="G114" s="13">
        <v>0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</row>
    <row r="115" spans="1:14" x14ac:dyDescent="0.25">
      <c r="A115" s="14"/>
      <c r="B115" s="21" t="s">
        <v>108</v>
      </c>
      <c r="C115" s="21"/>
      <c r="D115" s="21" t="s">
        <v>109</v>
      </c>
      <c r="E115" s="21"/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0</v>
      </c>
    </row>
    <row r="116" spans="1:14" x14ac:dyDescent="0.25">
      <c r="A116" s="14"/>
      <c r="B116" s="21" t="s">
        <v>110</v>
      </c>
      <c r="C116" s="21"/>
      <c r="D116" s="21"/>
      <c r="E116" s="21"/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</row>
    <row r="117" spans="1:14" x14ac:dyDescent="0.25">
      <c r="A117" s="26" t="s">
        <v>111</v>
      </c>
      <c r="B117" s="30" t="s">
        <v>112</v>
      </c>
      <c r="C117" s="21"/>
      <c r="D117" s="21"/>
      <c r="E117" s="21"/>
      <c r="F117" s="13">
        <v>0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</row>
    <row r="118" spans="1:14" x14ac:dyDescent="0.25">
      <c r="A118" s="14"/>
      <c r="B118" s="21" t="s">
        <v>113</v>
      </c>
      <c r="C118" s="21"/>
      <c r="D118" s="21"/>
      <c r="E118" s="21"/>
      <c r="F118" s="17">
        <v>0</v>
      </c>
      <c r="G118" s="17">
        <v>0</v>
      </c>
      <c r="H118" s="17">
        <v>0</v>
      </c>
      <c r="I118" s="17">
        <v>0</v>
      </c>
      <c r="J118" s="17">
        <v>0</v>
      </c>
      <c r="K118" s="17">
        <v>0</v>
      </c>
      <c r="L118" s="17">
        <v>0</v>
      </c>
      <c r="M118" s="17">
        <v>0</v>
      </c>
      <c r="N118" s="17">
        <v>0</v>
      </c>
    </row>
    <row r="119" spans="1:14" x14ac:dyDescent="0.25">
      <c r="A119" s="14"/>
      <c r="B119" s="21" t="s">
        <v>114</v>
      </c>
      <c r="C119" s="21"/>
      <c r="D119" s="21"/>
      <c r="E119" s="21"/>
      <c r="F119" s="17">
        <v>0</v>
      </c>
      <c r="G119" s="17">
        <v>0</v>
      </c>
      <c r="H119" s="17">
        <v>0</v>
      </c>
      <c r="I119" s="17">
        <v>0</v>
      </c>
      <c r="J119" s="17">
        <v>0</v>
      </c>
      <c r="K119" s="17">
        <v>0</v>
      </c>
      <c r="L119" s="17">
        <v>0</v>
      </c>
      <c r="M119" s="17">
        <v>0</v>
      </c>
      <c r="N119" s="17">
        <v>0</v>
      </c>
    </row>
    <row r="120" spans="1:14" x14ac:dyDescent="0.25">
      <c r="A120" s="26" t="s">
        <v>115</v>
      </c>
      <c r="B120" s="27" t="s">
        <v>116</v>
      </c>
      <c r="C120" s="21"/>
      <c r="D120" s="21"/>
      <c r="E120" s="21"/>
      <c r="F120" s="13">
        <v>0</v>
      </c>
      <c r="G120" s="13">
        <v>0</v>
      </c>
      <c r="H120" s="13">
        <v>0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</row>
    <row r="121" spans="1:14" x14ac:dyDescent="0.25">
      <c r="A121" s="14"/>
      <c r="B121" s="31" t="s">
        <v>117</v>
      </c>
      <c r="C121" s="21"/>
      <c r="D121" s="21"/>
      <c r="E121" s="21"/>
      <c r="F121" s="17">
        <v>0</v>
      </c>
      <c r="G121" s="17">
        <v>0</v>
      </c>
      <c r="H121" s="17">
        <v>0</v>
      </c>
      <c r="I121" s="17">
        <v>0</v>
      </c>
      <c r="J121" s="17">
        <v>0</v>
      </c>
      <c r="K121" s="17">
        <v>0</v>
      </c>
      <c r="L121" s="17">
        <v>0</v>
      </c>
      <c r="M121" s="17">
        <v>0</v>
      </c>
      <c r="N121" s="17">
        <v>0</v>
      </c>
    </row>
    <row r="122" spans="1:14" x14ac:dyDescent="0.25">
      <c r="A122" s="14"/>
      <c r="B122" s="31" t="s">
        <v>118</v>
      </c>
      <c r="C122" s="21"/>
      <c r="D122" s="21"/>
      <c r="E122" s="21"/>
      <c r="F122" s="32">
        <v>0</v>
      </c>
      <c r="G122" s="32">
        <v>1</v>
      </c>
      <c r="H122" s="32">
        <v>1</v>
      </c>
      <c r="I122" s="32">
        <v>1</v>
      </c>
      <c r="J122" s="32">
        <v>0</v>
      </c>
      <c r="K122" s="32">
        <v>0</v>
      </c>
      <c r="L122" s="32">
        <v>0</v>
      </c>
      <c r="M122" s="32">
        <v>0</v>
      </c>
      <c r="N122" s="32">
        <v>0</v>
      </c>
    </row>
    <row r="123" spans="1:14" x14ac:dyDescent="0.25">
      <c r="A123" s="14"/>
      <c r="B123" s="27" t="s">
        <v>119</v>
      </c>
      <c r="C123" s="21"/>
      <c r="D123" s="21"/>
      <c r="E123" s="21"/>
      <c r="F123" s="13">
        <f t="shared" ref="F123:N123" si="12">+F119+F118+F117+F116+F114+F113</f>
        <v>0</v>
      </c>
      <c r="G123" s="13">
        <f t="shared" si="12"/>
        <v>0</v>
      </c>
      <c r="H123" s="13">
        <f t="shared" si="12"/>
        <v>0</v>
      </c>
      <c r="I123" s="13">
        <f t="shared" si="12"/>
        <v>0</v>
      </c>
      <c r="J123" s="13">
        <f t="shared" si="12"/>
        <v>0</v>
      </c>
      <c r="K123" s="13">
        <f t="shared" si="12"/>
        <v>0</v>
      </c>
      <c r="L123" s="13">
        <f t="shared" si="12"/>
        <v>0</v>
      </c>
      <c r="M123" s="13">
        <f t="shared" si="12"/>
        <v>0</v>
      </c>
      <c r="N123" s="13">
        <f t="shared" si="12"/>
        <v>0</v>
      </c>
    </row>
    <row r="124" spans="1:14" x14ac:dyDescent="0.25">
      <c r="A124" s="14"/>
      <c r="B124" s="27"/>
      <c r="C124" s="21"/>
      <c r="D124" s="21"/>
      <c r="E124" s="21"/>
      <c r="F124" s="13"/>
      <c r="G124" s="13"/>
      <c r="H124" s="13"/>
      <c r="I124" s="13"/>
      <c r="J124" s="13"/>
      <c r="K124" s="13"/>
      <c r="L124" s="13"/>
      <c r="M124" s="13"/>
      <c r="N124" s="13"/>
    </row>
    <row r="125" spans="1:14" x14ac:dyDescent="0.25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</row>
    <row r="126" spans="1:14" ht="15" customHeight="1" thickBot="1" x14ac:dyDescent="0.3">
      <c r="A126" s="21"/>
      <c r="B126" s="27" t="s">
        <v>120</v>
      </c>
      <c r="C126" s="21"/>
      <c r="D126" s="21"/>
      <c r="E126" s="21"/>
      <c r="F126" s="34">
        <f>+F123+F100+F104+F105</f>
        <v>26071300.649999995</v>
      </c>
      <c r="G126" s="34">
        <f>+G123+G100+G104+G105</f>
        <v>23466666.790000003</v>
      </c>
      <c r="H126" s="34">
        <f>+H123+H100+H104+H105+H106+H107+H108</f>
        <v>25470770.82</v>
      </c>
      <c r="I126" s="34">
        <f>+I123+I100+I104+I105+I106+I107+I108</f>
        <v>27773692.189999994</v>
      </c>
      <c r="J126" s="34">
        <f>+J123+J100+J104+J105+J106+J107+J108+J109+J110</f>
        <v>45704601.809999995</v>
      </c>
      <c r="K126" s="34">
        <f>+K123+K100+K104+K105+K106+K107+K108+K109+K110</f>
        <v>24861127.640000001</v>
      </c>
      <c r="L126" s="34">
        <f>+L123+L100+L104+L105+L106+L107+L108+L109+L110</f>
        <v>26599315.489999998</v>
      </c>
      <c r="M126" s="34">
        <f>+M123+M100+M104+M105+M106+M107+M108+M109+M110+M103+M102</f>
        <v>32208659.18</v>
      </c>
      <c r="N126" s="34">
        <f>SUM(N102:N112)+N100</f>
        <v>232156134.56999999</v>
      </c>
    </row>
    <row r="127" spans="1:14" ht="15.75" thickTop="1" x14ac:dyDescent="0.25">
      <c r="A127" s="21"/>
      <c r="B127" s="27"/>
      <c r="C127" s="21"/>
      <c r="D127" s="21"/>
      <c r="E127" s="21"/>
      <c r="F127" s="13"/>
      <c r="G127" s="13"/>
      <c r="H127" s="13"/>
      <c r="I127" s="13"/>
      <c r="J127" s="13"/>
      <c r="K127" s="13"/>
      <c r="L127" s="13"/>
      <c r="M127" s="13"/>
      <c r="N127" s="33"/>
    </row>
    <row r="128" spans="1:14" x14ac:dyDescent="0.25">
      <c r="A128" s="21"/>
      <c r="B128" s="27"/>
      <c r="C128" s="21"/>
      <c r="D128" s="21"/>
      <c r="E128" s="21"/>
      <c r="F128" s="13"/>
      <c r="G128" s="13"/>
      <c r="H128" s="13"/>
      <c r="I128" s="13"/>
      <c r="J128" s="13"/>
      <c r="K128" s="13"/>
      <c r="L128" s="13"/>
      <c r="M128" s="13"/>
      <c r="N128" s="17"/>
    </row>
    <row r="129" spans="1:14" ht="15" customHeight="1" x14ac:dyDescent="0.25">
      <c r="A129" s="21"/>
      <c r="B129" s="27"/>
      <c r="C129" s="21"/>
      <c r="D129" s="21"/>
      <c r="E129" s="21"/>
      <c r="F129" s="13" t="s">
        <v>121</v>
      </c>
      <c r="G129" s="33"/>
      <c r="H129" s="33"/>
      <c r="I129" s="33"/>
      <c r="J129" s="33"/>
      <c r="K129" s="33"/>
      <c r="L129" s="33"/>
      <c r="M129" s="33"/>
      <c r="N129" s="29"/>
    </row>
    <row r="130" spans="1:14" ht="15" customHeight="1" x14ac:dyDescent="0.25">
      <c r="A130" s="52" t="s">
        <v>122</v>
      </c>
      <c r="B130" s="52"/>
      <c r="C130" s="52"/>
      <c r="D130" s="52"/>
      <c r="E130" s="52" t="s">
        <v>123</v>
      </c>
      <c r="F130" s="52"/>
      <c r="G130" s="52"/>
      <c r="H130" s="42"/>
      <c r="I130" s="42"/>
      <c r="J130" s="42"/>
      <c r="K130" s="42"/>
      <c r="L130" s="42"/>
      <c r="M130" s="42"/>
      <c r="N130" s="29"/>
    </row>
    <row r="131" spans="1:14" ht="15" customHeight="1" x14ac:dyDescent="0.25">
      <c r="A131" s="35"/>
      <c r="B131" s="36"/>
      <c r="C131" s="36"/>
      <c r="D131" s="33"/>
      <c r="E131" s="33"/>
      <c r="F131" s="36"/>
      <c r="G131" s="37"/>
      <c r="H131" s="37"/>
      <c r="I131" s="37"/>
      <c r="J131" s="37"/>
      <c r="K131" s="37"/>
      <c r="L131" s="37"/>
      <c r="M131" s="37"/>
      <c r="N131" s="43"/>
    </row>
    <row r="132" spans="1:14" ht="15" customHeight="1" x14ac:dyDescent="0.25">
      <c r="A132" s="36"/>
      <c r="B132" s="36"/>
      <c r="C132" s="36"/>
      <c r="D132" s="33"/>
      <c r="E132" s="33"/>
      <c r="F132" s="36"/>
      <c r="G132" s="36"/>
      <c r="H132" s="36"/>
      <c r="I132" s="36"/>
      <c r="J132" s="36"/>
      <c r="K132" s="36"/>
      <c r="L132" s="36"/>
      <c r="M132" s="39"/>
    </row>
    <row r="133" spans="1:14" ht="15" customHeight="1" x14ac:dyDescent="0.25">
      <c r="A133" s="47" t="s">
        <v>124</v>
      </c>
      <c r="B133" s="47"/>
      <c r="C133" s="47"/>
      <c r="D133" s="47"/>
      <c r="E133" s="48" t="s">
        <v>125</v>
      </c>
      <c r="F133" s="48"/>
      <c r="G133" s="48"/>
      <c r="H133" s="40"/>
      <c r="I133" s="33"/>
      <c r="J133" s="33"/>
      <c r="K133" s="33"/>
    </row>
    <row r="134" spans="1:14" ht="15" customHeight="1" x14ac:dyDescent="0.25">
      <c r="A134" s="45" t="s">
        <v>126</v>
      </c>
      <c r="B134" s="45"/>
      <c r="C134" s="45"/>
      <c r="D134" s="45"/>
      <c r="E134" s="46" t="s">
        <v>127</v>
      </c>
      <c r="F134" s="46"/>
      <c r="G134" s="46"/>
      <c r="L134" s="44"/>
    </row>
    <row r="135" spans="1:14" ht="15" customHeight="1" x14ac:dyDescent="0.25">
      <c r="M135" s="44"/>
    </row>
  </sheetData>
  <mergeCells count="9">
    <mergeCell ref="A12:N12"/>
    <mergeCell ref="A13:N13"/>
    <mergeCell ref="B46:E46"/>
    <mergeCell ref="A130:D130"/>
    <mergeCell ref="E130:G130"/>
    <mergeCell ref="A134:D134"/>
    <mergeCell ref="E134:G134"/>
    <mergeCell ref="A133:D133"/>
    <mergeCell ref="E133:G133"/>
  </mergeCells>
  <conditionalFormatting sqref="A14:N14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2025-09-09T18:10:16Z</dcterms:modified>
</cp:coreProperties>
</file>