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8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9" i="1" l="1"/>
  <c r="H109" i="1"/>
  <c r="G109" i="1"/>
  <c r="F109" i="1"/>
  <c r="F112" i="1" s="1"/>
  <c r="M98" i="1"/>
  <c r="L98" i="1"/>
  <c r="M97" i="1"/>
  <c r="M94" i="1"/>
  <c r="M93" i="1"/>
  <c r="M92" i="1"/>
  <c r="M91" i="1"/>
  <c r="M90" i="1"/>
  <c r="M88" i="1"/>
  <c r="M87" i="1"/>
  <c r="M86" i="1"/>
  <c r="M85" i="1"/>
  <c r="M83" i="1"/>
  <c r="M82" i="1"/>
  <c r="M81" i="1"/>
  <c r="M80" i="1"/>
  <c r="M79" i="1"/>
  <c r="M77" i="1"/>
  <c r="M76" i="1"/>
  <c r="M75" i="1"/>
  <c r="M74" i="1"/>
  <c r="M73" i="1"/>
  <c r="M72" i="1"/>
  <c r="K72" i="1"/>
  <c r="M71" i="1"/>
  <c r="M70" i="1"/>
  <c r="M69" i="1"/>
  <c r="M68" i="1"/>
  <c r="M67" i="1"/>
  <c r="M66" i="1" s="1"/>
  <c r="L66" i="1"/>
  <c r="K66" i="1"/>
  <c r="J66" i="1"/>
  <c r="J95" i="1" s="1"/>
  <c r="J112" i="1" s="1"/>
  <c r="I66" i="1"/>
  <c r="I95" i="1" s="1"/>
  <c r="I112" i="1" s="1"/>
  <c r="H66" i="1"/>
  <c r="M65" i="1"/>
  <c r="M64" i="1"/>
  <c r="M63" i="1"/>
  <c r="M62" i="1"/>
  <c r="M61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6" i="1"/>
  <c r="M45" i="1"/>
  <c r="M44" i="1"/>
  <c r="M43" i="1"/>
  <c r="M42" i="1"/>
  <c r="M41" i="1"/>
  <c r="M39" i="1"/>
  <c r="M38" i="1"/>
  <c r="M37" i="1"/>
  <c r="M36" i="1"/>
  <c r="M35" i="1"/>
  <c r="M34" i="1"/>
  <c r="L34" i="1"/>
  <c r="K34" i="1"/>
  <c r="M33" i="1"/>
  <c r="M32" i="1"/>
  <c r="M31" i="1"/>
  <c r="M30" i="1"/>
  <c r="M29" i="1" s="1"/>
  <c r="L29" i="1"/>
  <c r="K29" i="1"/>
  <c r="K95" i="1" s="1"/>
  <c r="K112" i="1" s="1"/>
  <c r="J29" i="1"/>
  <c r="I29" i="1"/>
  <c r="H29" i="1"/>
  <c r="H95" i="1" s="1"/>
  <c r="H112" i="1" s="1"/>
  <c r="G29" i="1"/>
  <c r="F29" i="1"/>
  <c r="M28" i="1"/>
  <c r="M27" i="1"/>
  <c r="M26" i="1"/>
  <c r="M25" i="1"/>
  <c r="M24" i="1"/>
  <c r="M23" i="1"/>
  <c r="M22" i="1"/>
  <c r="L21" i="1"/>
  <c r="L16" i="1" s="1"/>
  <c r="M20" i="1"/>
  <c r="M19" i="1"/>
  <c r="M18" i="1"/>
  <c r="M17" i="1"/>
  <c r="K16" i="1"/>
  <c r="J16" i="1"/>
  <c r="I16" i="1"/>
  <c r="H16" i="1"/>
  <c r="G16" i="1"/>
  <c r="F16" i="1"/>
  <c r="M15" i="1"/>
  <c r="M14" i="1"/>
  <c r="M13" i="1"/>
  <c r="M12" i="1"/>
  <c r="M11" i="1"/>
  <c r="M10" i="1" s="1"/>
  <c r="L10" i="1"/>
  <c r="L95" i="1" s="1"/>
  <c r="L112" i="1" s="1"/>
  <c r="K10" i="1"/>
  <c r="J10" i="1"/>
  <c r="I10" i="1"/>
  <c r="H10" i="1"/>
  <c r="G10" i="1"/>
  <c r="G95" i="1" s="1"/>
  <c r="G112" i="1" s="1"/>
  <c r="F10" i="1"/>
  <c r="F95" i="1" s="1"/>
  <c r="M21" i="1" l="1"/>
  <c r="M16" i="1" s="1"/>
  <c r="M95" i="1" s="1"/>
  <c r="M112" i="1" s="1"/>
</calcChain>
</file>

<file path=xl/sharedStrings.xml><?xml version="1.0" encoding="utf-8"?>
<sst xmlns="http://schemas.openxmlformats.org/spreadsheetml/2006/main" count="134" uniqueCount="128">
  <si>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</si>
  <si>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</si>
  <si>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</si>
  <si>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</si>
  <si>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</si>
  <si>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</si>
  <si>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</si>
  <si>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</si>
  <si>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</si>
  <si>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</si>
  <si>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</si>
  <si>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</si>
  <si>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</si>
  <si>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</si>
  <si>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</si>
  <si>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</si>
  <si>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</si>
  <si>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</si>
  <si>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</si>
  <si>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</si>
  <si>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</si>
  <si>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</si>
  <si>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</si>
  <si>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</si>
  <si>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</si>
  <si>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</si>
  <si>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</si>
  <si>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</si>
  <si>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</si>
  <si>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</si>
  <si>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</si>
  <si>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</si>
  <si>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</si>
  <si>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</si>
  <si>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</si>
  <si>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</si>
  <si>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</si>
  <si>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</si>
  <si>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</si>
  <si>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</si>
  <si>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</si>
  <si>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</si>
  <si>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</si>
  <si>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</si>
  <si>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</si>
  <si>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</si>
  <si>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</si>
  <si>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</si>
  <si>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</si>
  <si>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</si>
  <si>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</si>
  <si>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</si>
  <si>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</si>
  <si>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</si>
  <si>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</si>
  <si>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</si>
  <si>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</si>
  <si>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</si>
  <si>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</si>
  <si>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</si>
  <si>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</si>
  <si>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</si>
  <si>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</si>
  <si>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</si>
  <si>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</si>
  <si>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</si>
  <si>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</si>
  <si>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</si>
  <si>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</si>
  <si>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</si>
  <si>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</si>
  <si>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</si>
  <si>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</si>
  <si>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</si>
  <si>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</si>
  <si>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</si>
  <si>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</si>
  <si>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</si>
  <si>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</si>
  <si>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</si>
  <si>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</si>
  <si>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</si>
  <si>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</si>
  <si>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</si>
  <si>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</si>
  <si>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</si>
  <si>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</si>
  <si>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</si>
  <si>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</si>
  <si>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</si>
  <si>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</si>
  <si>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</si>
  <si>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</si>
  <si>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</si>
  <si>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</si>
  <si>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</si>
  <si>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</si>
  <si>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</si>
  <si>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</si>
  <si>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</si>
  <si>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</si>
  <si>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MENOS: REINTEGRO DE NOMINA POR ENFERMEDAD COMUN, CUENTA 2.1.1.1.01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</si>
  <si>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</si>
  <si>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</si>
  <si>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</si>
  <si>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</si>
  <si>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</si>
  <si>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</si>
  <si>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</si>
  <si>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</si>
  <si>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</si>
  <si>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</si>
  <si>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</si>
  <si>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</si>
  <si>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</si>
  <si>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</si>
  <si>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</si>
  <si>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</si>
  <si>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</si>
  <si>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</si>
  <si>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</si>
  <si>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</si>
  <si>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</si>
  <si>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</si>
  <si>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</si>
  <si>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</si>
  <si>
    <t>JULIO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</si>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</sst>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5" fillId="0" borderId="0" xfId="0" applyNumberFormat="1" applyFont="1"/>
    <xf numFmtId="0" fontId="5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4" fillId="0" borderId="0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809625</xdr:colOff>
      <xdr:row>5</xdr:row>
      <xdr:rowOff>85724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34200" y="10382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4</xdr:row>
      <xdr:rowOff>133350</xdr:rowOff>
    </xdr:from>
    <xdr:ext cx="762066" cy="518205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4550" y="89535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4.28515625" customWidth="1"/>
    <col min="5" max="5" width="17.5703125" customWidth="1"/>
    <col min="6" max="6" width="14.7109375" customWidth="1"/>
    <col min="7" max="7" width="15.42578125" customWidth="1"/>
    <col min="8" max="8" width="12.42578125" customWidth="1"/>
    <col min="9" max="9" width="13.7109375" customWidth="1"/>
    <col min="10" max="10" width="12.140625" customWidth="1"/>
    <col min="11" max="12" width="11.85546875" customWidth="1"/>
    <col min="13" max="13" width="15.71093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ht="15" customHeight="1" x14ac:dyDescent="0.25"/>
    <row r="6" spans="1:13" ht="18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3" x14ac:dyDescent="0.25">
      <c r="A7" s="45" t="s">
        <v>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6" t="s">
        <v>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x14ac:dyDescent="0.25">
      <c r="A9" s="3" t="s">
        <v>2</v>
      </c>
      <c r="B9" s="4" t="s">
        <v>3</v>
      </c>
      <c r="C9" s="5"/>
      <c r="D9" s="5"/>
      <c r="E9" s="6"/>
      <c r="F9" s="7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126</v>
      </c>
      <c r="M9" s="9" t="s">
        <v>10</v>
      </c>
    </row>
    <row r="10" spans="1:13" x14ac:dyDescent="0.25">
      <c r="A10" s="10" t="s">
        <v>11</v>
      </c>
      <c r="B10" s="11" t="s">
        <v>12</v>
      </c>
      <c r="C10" s="11"/>
      <c r="D10" s="12"/>
      <c r="E10" s="12"/>
      <c r="F10" s="13">
        <f t="shared" ref="F10:K10" si="0">SUM(F11:F15)</f>
        <v>18624615.859999999</v>
      </c>
      <c r="G10" s="13">
        <f t="shared" si="0"/>
        <v>18894805.859999999</v>
      </c>
      <c r="H10" s="13">
        <f t="shared" si="0"/>
        <v>24489037.419999998</v>
      </c>
      <c r="I10" s="13">
        <f t="shared" si="0"/>
        <v>19066455.550000001</v>
      </c>
      <c r="J10" s="13">
        <f t="shared" si="0"/>
        <v>32417458.310000002</v>
      </c>
      <c r="K10" s="13">
        <f t="shared" si="0"/>
        <v>18473060.48</v>
      </c>
      <c r="L10" s="13">
        <f>SUM(L11:L15)</f>
        <v>18467204.420000002</v>
      </c>
      <c r="M10" s="13">
        <f>+M11+M12+M14+M13+M15</f>
        <v>150432637.89999998</v>
      </c>
    </row>
    <row r="11" spans="1:13" x14ac:dyDescent="0.25">
      <c r="A11" s="14"/>
      <c r="B11" s="15" t="s">
        <v>13</v>
      </c>
      <c r="C11" s="16"/>
      <c r="D11" s="16"/>
      <c r="E11" s="12"/>
      <c r="F11" s="17">
        <v>15899530.83</v>
      </c>
      <c r="G11" s="17">
        <v>16139904.73</v>
      </c>
      <c r="H11" s="17">
        <v>21750400.789999999</v>
      </c>
      <c r="I11" s="17">
        <v>16323896.42</v>
      </c>
      <c r="J11" s="17">
        <v>15746328.630000001</v>
      </c>
      <c r="K11" s="17">
        <v>15760728.630000001</v>
      </c>
      <c r="L11" s="17">
        <v>15751328.630000001</v>
      </c>
      <c r="M11" s="17">
        <f>SUM(F11:L11)</f>
        <v>117372118.65999998</v>
      </c>
    </row>
    <row r="12" spans="1:13" x14ac:dyDescent="0.25">
      <c r="A12" s="14"/>
      <c r="B12" s="15" t="s">
        <v>14</v>
      </c>
      <c r="C12" s="16"/>
      <c r="D12" s="16"/>
      <c r="E12" s="12"/>
      <c r="F12" s="17">
        <v>280000</v>
      </c>
      <c r="G12" s="17">
        <v>280000</v>
      </c>
      <c r="H12" s="17">
        <v>280000</v>
      </c>
      <c r="I12" s="17">
        <v>280000</v>
      </c>
      <c r="J12" s="17">
        <v>14246028.390000001</v>
      </c>
      <c r="K12" s="17">
        <v>285000</v>
      </c>
      <c r="L12" s="17">
        <v>290000</v>
      </c>
      <c r="M12" s="17">
        <f t="shared" ref="M12:M15" si="1">SUM(F12:L12)</f>
        <v>15941028.390000001</v>
      </c>
    </row>
    <row r="13" spans="1:13" x14ac:dyDescent="0.25">
      <c r="A13" s="14"/>
      <c r="B13" s="15" t="s">
        <v>15</v>
      </c>
      <c r="C13" s="18"/>
      <c r="D13" s="18"/>
      <c r="E13" s="12"/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f t="shared" si="1"/>
        <v>0</v>
      </c>
    </row>
    <row r="14" spans="1:13" x14ac:dyDescent="0.25">
      <c r="A14" s="14"/>
      <c r="B14" s="15" t="s">
        <v>16</v>
      </c>
      <c r="C14" s="18"/>
      <c r="D14" s="18"/>
      <c r="E14" s="12"/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f t="shared" si="1"/>
        <v>0</v>
      </c>
    </row>
    <row r="15" spans="1:13" x14ac:dyDescent="0.25">
      <c r="A15" s="14"/>
      <c r="B15" s="40" t="s">
        <v>17</v>
      </c>
      <c r="C15" s="40"/>
      <c r="D15" s="40"/>
      <c r="E15" s="12"/>
      <c r="F15" s="17">
        <v>2445085.0299999998</v>
      </c>
      <c r="G15" s="17">
        <v>2474901.13</v>
      </c>
      <c r="H15" s="17">
        <v>2458636.63</v>
      </c>
      <c r="I15" s="17">
        <v>2462559.13</v>
      </c>
      <c r="J15" s="17">
        <v>2425101.29</v>
      </c>
      <c r="K15" s="17">
        <v>2427331.85</v>
      </c>
      <c r="L15" s="17">
        <v>2425875.79</v>
      </c>
      <c r="M15" s="17">
        <f t="shared" si="1"/>
        <v>17119490.850000001</v>
      </c>
    </row>
    <row r="16" spans="1:13" x14ac:dyDescent="0.25">
      <c r="A16" s="10" t="s">
        <v>18</v>
      </c>
      <c r="B16" s="19" t="s">
        <v>19</v>
      </c>
      <c r="C16" s="16"/>
      <c r="D16" s="12"/>
      <c r="E16" s="12"/>
      <c r="F16" s="13">
        <f>+F18+F20+F21+F22+F17</f>
        <v>741387.33000000007</v>
      </c>
      <c r="G16" s="13">
        <f>+G18+G20+G21+G22+G17+G28</f>
        <v>4823459.1399999997</v>
      </c>
      <c r="H16" s="13">
        <f t="shared" ref="H16:M16" si="2">SUM(H17:H28)</f>
        <v>3270508.74</v>
      </c>
      <c r="I16" s="13">
        <f t="shared" si="2"/>
        <v>1440104.1400000001</v>
      </c>
      <c r="J16" s="13">
        <f t="shared" si="2"/>
        <v>3218621.25</v>
      </c>
      <c r="K16" s="13">
        <f t="shared" si="2"/>
        <v>5205328.83</v>
      </c>
      <c r="L16" s="13">
        <f t="shared" si="2"/>
        <v>2012606.6400000001</v>
      </c>
      <c r="M16" s="13">
        <f t="shared" si="2"/>
        <v>20712016.07</v>
      </c>
    </row>
    <row r="17" spans="1:13" x14ac:dyDescent="0.25">
      <c r="A17" s="14"/>
      <c r="B17" s="15" t="s">
        <v>20</v>
      </c>
      <c r="C17" s="16"/>
      <c r="D17" s="16"/>
      <c r="E17" s="12"/>
      <c r="F17" s="17">
        <v>164489.32</v>
      </c>
      <c r="G17" s="17">
        <v>506422.8</v>
      </c>
      <c r="H17" s="17">
        <v>409354.01</v>
      </c>
      <c r="I17" s="17">
        <v>262674.03000000003</v>
      </c>
      <c r="J17" s="17">
        <v>552634.66</v>
      </c>
      <c r="K17" s="17">
        <v>932366.17</v>
      </c>
      <c r="L17" s="17">
        <v>14170</v>
      </c>
      <c r="M17" s="17">
        <f>SUM(F17:L17)</f>
        <v>2842110.9899999998</v>
      </c>
    </row>
    <row r="18" spans="1:13" x14ac:dyDescent="0.25">
      <c r="A18" s="20"/>
      <c r="B18" s="21" t="s">
        <v>21</v>
      </c>
      <c r="C18" s="40"/>
      <c r="D18" s="40"/>
      <c r="E18" s="12"/>
      <c r="F18" s="17">
        <v>0</v>
      </c>
      <c r="G18" s="17">
        <v>0</v>
      </c>
      <c r="H18" s="17">
        <v>200940.01</v>
      </c>
      <c r="I18" s="17">
        <v>16980</v>
      </c>
      <c r="J18" s="17">
        <v>166980.01</v>
      </c>
      <c r="K18" s="17">
        <v>316980.02</v>
      </c>
      <c r="L18" s="17">
        <v>16980</v>
      </c>
      <c r="M18" s="17">
        <f t="shared" ref="M18:M39" si="3">SUM(F18:L18)</f>
        <v>718860.04</v>
      </c>
    </row>
    <row r="19" spans="1:13" x14ac:dyDescent="0.25">
      <c r="A19" s="14"/>
      <c r="B19" s="15" t="s">
        <v>22</v>
      </c>
      <c r="C19" s="16"/>
      <c r="D19" s="16"/>
      <c r="E19" s="12"/>
      <c r="F19" s="17">
        <v>0</v>
      </c>
      <c r="G19" s="17">
        <v>0</v>
      </c>
      <c r="H19" s="17">
        <v>284927.5</v>
      </c>
      <c r="I19" s="17">
        <v>0</v>
      </c>
      <c r="J19" s="17">
        <v>0</v>
      </c>
      <c r="K19" s="17">
        <v>723350</v>
      </c>
      <c r="L19" s="17">
        <v>0</v>
      </c>
      <c r="M19" s="17">
        <f t="shared" si="3"/>
        <v>1008277.5</v>
      </c>
    </row>
    <row r="20" spans="1:13" x14ac:dyDescent="0.25">
      <c r="A20" s="14"/>
      <c r="B20" s="40" t="s">
        <v>23</v>
      </c>
      <c r="C20" s="40"/>
      <c r="D20" s="40"/>
      <c r="E20" s="12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f t="shared" si="3"/>
        <v>0</v>
      </c>
    </row>
    <row r="21" spans="1:13" x14ac:dyDescent="0.25">
      <c r="A21" s="14"/>
      <c r="B21" s="15" t="s">
        <v>24</v>
      </c>
      <c r="C21" s="16"/>
      <c r="D21" s="16"/>
      <c r="E21" s="22"/>
      <c r="F21" s="17">
        <v>450000.01</v>
      </c>
      <c r="G21" s="17">
        <v>1935766.16</v>
      </c>
      <c r="H21" s="17">
        <v>1039478.08</v>
      </c>
      <c r="I21" s="17">
        <v>956548.11</v>
      </c>
      <c r="J21" s="17">
        <v>1507618.1</v>
      </c>
      <c r="K21" s="17">
        <v>1359548.1</v>
      </c>
      <c r="L21" s="17">
        <f>1181918.1+17700</f>
        <v>1199618.1000000001</v>
      </c>
      <c r="M21" s="17">
        <f t="shared" si="3"/>
        <v>8448576.6600000001</v>
      </c>
    </row>
    <row r="22" spans="1:13" x14ac:dyDescent="0.25">
      <c r="A22" s="14"/>
      <c r="B22" s="15" t="s">
        <v>25</v>
      </c>
      <c r="C22" s="16"/>
      <c r="D22" s="16"/>
      <c r="E22" s="12"/>
      <c r="F22" s="17">
        <v>126898</v>
      </c>
      <c r="G22" s="17">
        <v>1973143.58</v>
      </c>
      <c r="H22" s="17">
        <v>126898</v>
      </c>
      <c r="I22" s="17">
        <v>25582</v>
      </c>
      <c r="J22" s="17">
        <v>124933</v>
      </c>
      <c r="K22" s="17">
        <v>0</v>
      </c>
      <c r="L22" s="17">
        <v>228074</v>
      </c>
      <c r="M22" s="17">
        <f t="shared" si="3"/>
        <v>2605528.58</v>
      </c>
    </row>
    <row r="23" spans="1:13" x14ac:dyDescent="0.25">
      <c r="A23" s="14"/>
      <c r="B23" s="15" t="s">
        <v>26</v>
      </c>
      <c r="C23" s="16"/>
      <c r="D23" s="16"/>
      <c r="E23" s="12"/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f t="shared" si="3"/>
        <v>0</v>
      </c>
    </row>
    <row r="24" spans="1:13" x14ac:dyDescent="0.25">
      <c r="A24" s="14"/>
      <c r="B24" s="21" t="s">
        <v>27</v>
      </c>
      <c r="C24" s="16"/>
      <c r="D24" s="16"/>
      <c r="E24" s="12"/>
      <c r="F24" s="17">
        <v>0</v>
      </c>
      <c r="G24" s="17">
        <v>0</v>
      </c>
      <c r="H24" s="17">
        <v>746300</v>
      </c>
      <c r="I24" s="17">
        <v>0</v>
      </c>
      <c r="J24" s="17">
        <v>253749.94</v>
      </c>
      <c r="K24" s="17">
        <v>499810</v>
      </c>
      <c r="L24" s="17">
        <v>0</v>
      </c>
      <c r="M24" s="17">
        <f t="shared" si="3"/>
        <v>1499859.94</v>
      </c>
    </row>
    <row r="25" spans="1:13" x14ac:dyDescent="0.25">
      <c r="A25" s="14"/>
      <c r="B25" s="40" t="s">
        <v>28</v>
      </c>
      <c r="C25" s="40"/>
      <c r="D25" s="40"/>
      <c r="E25" s="40"/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f t="shared" si="3"/>
        <v>0</v>
      </c>
    </row>
    <row r="26" spans="1:13" x14ac:dyDescent="0.25">
      <c r="A26" s="14"/>
      <c r="B26" s="21" t="s">
        <v>29</v>
      </c>
      <c r="C26" s="40"/>
      <c r="D26" s="40"/>
      <c r="E26" s="40"/>
      <c r="F26" s="17">
        <v>0</v>
      </c>
      <c r="G26" s="17">
        <v>0</v>
      </c>
      <c r="H26" s="17">
        <v>54484.54</v>
      </c>
      <c r="I26" s="17">
        <v>178320</v>
      </c>
      <c r="J26" s="17">
        <v>204484.54</v>
      </c>
      <c r="K26" s="17">
        <v>204484.54</v>
      </c>
      <c r="L26" s="17">
        <v>204484.54</v>
      </c>
      <c r="M26" s="17">
        <f t="shared" si="3"/>
        <v>846258.16</v>
      </c>
    </row>
    <row r="27" spans="1:13" x14ac:dyDescent="0.25">
      <c r="A27" s="14"/>
      <c r="B27" s="21" t="s">
        <v>30</v>
      </c>
      <c r="C27" s="40"/>
      <c r="D27" s="40"/>
      <c r="E27" s="12"/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f t="shared" si="3"/>
        <v>0</v>
      </c>
    </row>
    <row r="28" spans="1:13" x14ac:dyDescent="0.25">
      <c r="A28" s="14"/>
      <c r="B28" s="40" t="s">
        <v>31</v>
      </c>
      <c r="C28" s="40"/>
      <c r="D28" s="40"/>
      <c r="E28" s="12"/>
      <c r="F28" s="17">
        <v>0</v>
      </c>
      <c r="G28" s="17">
        <v>408126.6</v>
      </c>
      <c r="H28" s="17">
        <v>408126.6</v>
      </c>
      <c r="I28" s="17">
        <v>0</v>
      </c>
      <c r="J28" s="17">
        <v>408221</v>
      </c>
      <c r="K28" s="17">
        <v>1168790</v>
      </c>
      <c r="L28" s="17">
        <v>349280</v>
      </c>
      <c r="M28" s="17">
        <f t="shared" si="3"/>
        <v>2742544.2</v>
      </c>
    </row>
    <row r="29" spans="1:13" x14ac:dyDescent="0.25">
      <c r="A29" s="10" t="s">
        <v>32</v>
      </c>
      <c r="B29" s="19" t="s">
        <v>33</v>
      </c>
      <c r="C29" s="16"/>
      <c r="D29" s="12"/>
      <c r="E29" s="12"/>
      <c r="F29" s="13">
        <f>+F32+F30+F31+F33+F34+F35+F36</f>
        <v>1449043.16</v>
      </c>
      <c r="G29" s="13">
        <f>+G32+G30+G31+G33+G34+G35+G36</f>
        <v>2048575.51</v>
      </c>
      <c r="H29" s="13">
        <f>+H32+H30+H31+H33+H34+H35+H36+H39</f>
        <v>8426304.1999999993</v>
      </c>
      <c r="I29" s="13">
        <f>SUM(I30:I39)</f>
        <v>2694928.26</v>
      </c>
      <c r="J29" s="13">
        <f>SUM(J30:J39)</f>
        <v>1887568.7</v>
      </c>
      <c r="K29" s="13">
        <f>SUM(K30:K39)</f>
        <v>4919880.34</v>
      </c>
      <c r="L29" s="13">
        <f>SUM(L30:L39)</f>
        <v>5463555.1400000006</v>
      </c>
      <c r="M29" s="13">
        <f>SUM(M30:M39)</f>
        <v>26889855.310000002</v>
      </c>
    </row>
    <row r="30" spans="1:13" x14ac:dyDescent="0.25">
      <c r="A30" s="14"/>
      <c r="B30" s="40" t="s">
        <v>34</v>
      </c>
      <c r="C30" s="40"/>
      <c r="D30" s="40"/>
      <c r="E30" s="12"/>
      <c r="F30" s="17">
        <v>0</v>
      </c>
      <c r="G30" s="17">
        <v>341940.2</v>
      </c>
      <c r="H30" s="17">
        <v>1534209.8</v>
      </c>
      <c r="I30" s="17">
        <v>368861.6</v>
      </c>
      <c r="J30" s="17">
        <v>168228.2</v>
      </c>
      <c r="K30" s="17">
        <v>214931.1</v>
      </c>
      <c r="L30" s="17">
        <v>0</v>
      </c>
      <c r="M30" s="17">
        <f t="shared" si="3"/>
        <v>2628170.9000000004</v>
      </c>
    </row>
    <row r="31" spans="1:13" x14ac:dyDescent="0.25">
      <c r="A31" s="14"/>
      <c r="B31" s="15" t="s">
        <v>35</v>
      </c>
      <c r="C31" s="16"/>
      <c r="D31" s="16"/>
      <c r="E31" s="12"/>
      <c r="F31" s="17">
        <v>0</v>
      </c>
      <c r="G31" s="17">
        <v>0</v>
      </c>
      <c r="H31" s="17">
        <v>0</v>
      </c>
      <c r="I31" s="17">
        <v>428104</v>
      </c>
      <c r="J31" s="17">
        <v>0</v>
      </c>
      <c r="K31" s="17">
        <v>11698.51</v>
      </c>
      <c r="L31" s="17">
        <v>54870</v>
      </c>
      <c r="M31" s="17">
        <f t="shared" si="3"/>
        <v>494672.51</v>
      </c>
    </row>
    <row r="32" spans="1:13" x14ac:dyDescent="0.25">
      <c r="A32" s="14"/>
      <c r="B32" s="40" t="s">
        <v>36</v>
      </c>
      <c r="C32" s="40"/>
      <c r="D32" s="40"/>
      <c r="E32" s="12"/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f t="shared" si="3"/>
        <v>0</v>
      </c>
    </row>
    <row r="33" spans="1:13" x14ac:dyDescent="0.25">
      <c r="A33" s="14"/>
      <c r="B33" s="40" t="s">
        <v>37</v>
      </c>
      <c r="C33" s="40"/>
      <c r="D33" s="40"/>
      <c r="E33" s="12"/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f t="shared" si="3"/>
        <v>0</v>
      </c>
    </row>
    <row r="34" spans="1:13" x14ac:dyDescent="0.25">
      <c r="A34" s="14"/>
      <c r="B34" s="40" t="s">
        <v>38</v>
      </c>
      <c r="C34" s="40"/>
      <c r="D34" s="40"/>
      <c r="E34" s="12"/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f>162792.9+224701.5</f>
        <v>387494.40000000002</v>
      </c>
      <c r="L34" s="17">
        <f>91332-17700</f>
        <v>73632</v>
      </c>
      <c r="M34" s="17">
        <f t="shared" si="3"/>
        <v>461126.40000000002</v>
      </c>
    </row>
    <row r="35" spans="1:13" x14ac:dyDescent="0.25">
      <c r="A35" s="14"/>
      <c r="B35" s="40" t="s">
        <v>39</v>
      </c>
      <c r="C35" s="40"/>
      <c r="D35" s="40"/>
      <c r="E35" s="12"/>
      <c r="F35" s="17">
        <v>0</v>
      </c>
      <c r="G35" s="17">
        <v>0</v>
      </c>
      <c r="H35" s="17">
        <v>1700000</v>
      </c>
      <c r="I35" s="17">
        <v>0</v>
      </c>
      <c r="J35" s="17">
        <v>0</v>
      </c>
      <c r="K35" s="17">
        <v>300136.49</v>
      </c>
      <c r="L35" s="17">
        <v>2031975.67</v>
      </c>
      <c r="M35" s="17">
        <f t="shared" si="3"/>
        <v>4032112.16</v>
      </c>
    </row>
    <row r="36" spans="1:13" x14ac:dyDescent="0.25">
      <c r="A36" s="14"/>
      <c r="B36" s="21" t="s">
        <v>40</v>
      </c>
      <c r="C36" s="40"/>
      <c r="D36" s="40"/>
      <c r="E36" s="12"/>
      <c r="F36" s="17">
        <v>1449043.16</v>
      </c>
      <c r="G36" s="17">
        <v>1706635.31</v>
      </c>
      <c r="H36" s="17">
        <v>2298413.81</v>
      </c>
      <c r="I36" s="17">
        <v>1611312.82</v>
      </c>
      <c r="J36" s="17">
        <v>1650840.56</v>
      </c>
      <c r="K36" s="17">
        <v>2911361.93</v>
      </c>
      <c r="L36" s="17">
        <v>1843761.82</v>
      </c>
      <c r="M36" s="17">
        <f t="shared" si="3"/>
        <v>13471369.41</v>
      </c>
    </row>
    <row r="37" spans="1:13" x14ac:dyDescent="0.25">
      <c r="A37" s="14"/>
      <c r="B37" s="23" t="s">
        <v>41</v>
      </c>
      <c r="C37" s="40"/>
      <c r="D37" s="40"/>
      <c r="E37" s="23"/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f t="shared" si="3"/>
        <v>0</v>
      </c>
    </row>
    <row r="38" spans="1:13" x14ac:dyDescent="0.25">
      <c r="A38" s="14"/>
      <c r="B38" s="23" t="s">
        <v>42</v>
      </c>
      <c r="C38" s="40"/>
      <c r="D38" s="40"/>
      <c r="E38" s="23"/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f t="shared" si="3"/>
        <v>0</v>
      </c>
    </row>
    <row r="39" spans="1:13" x14ac:dyDescent="0.25">
      <c r="A39" s="14"/>
      <c r="B39" s="40" t="s">
        <v>43</v>
      </c>
      <c r="C39" s="40"/>
      <c r="D39" s="40"/>
      <c r="E39" s="12"/>
      <c r="F39" s="17">
        <v>0</v>
      </c>
      <c r="G39" s="17">
        <v>0</v>
      </c>
      <c r="H39" s="17">
        <v>2893680.59</v>
      </c>
      <c r="I39" s="17">
        <v>286649.84000000003</v>
      </c>
      <c r="J39" s="17">
        <v>68499.94</v>
      </c>
      <c r="K39" s="17">
        <v>1094257.9099999999</v>
      </c>
      <c r="L39" s="17">
        <v>1459315.65</v>
      </c>
      <c r="M39" s="17">
        <f t="shared" si="3"/>
        <v>5802403.9299999997</v>
      </c>
    </row>
    <row r="40" spans="1:13" x14ac:dyDescent="0.25">
      <c r="A40" s="10" t="s">
        <v>44</v>
      </c>
      <c r="B40" s="19" t="s">
        <v>45</v>
      </c>
      <c r="C40" s="16"/>
      <c r="D40" s="12"/>
      <c r="E40" s="12"/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</row>
    <row r="41" spans="1:13" x14ac:dyDescent="0.25">
      <c r="A41" s="14"/>
      <c r="B41" s="47" t="s">
        <v>46</v>
      </c>
      <c r="C41" s="47"/>
      <c r="D41" s="47"/>
      <c r="E41" s="47"/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f>SUM(F41:I41)</f>
        <v>0</v>
      </c>
    </row>
    <row r="42" spans="1:13" x14ac:dyDescent="0.25">
      <c r="A42" s="14"/>
      <c r="B42" s="21" t="s">
        <v>47</v>
      </c>
      <c r="C42" s="40"/>
      <c r="D42" s="40"/>
      <c r="E42" s="40"/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f>SUM(F42:I42)</f>
        <v>0</v>
      </c>
    </row>
    <row r="43" spans="1:13" x14ac:dyDescent="0.25">
      <c r="A43" s="14"/>
      <c r="B43" s="21" t="s">
        <v>48</v>
      </c>
      <c r="C43" s="40"/>
      <c r="D43" s="40"/>
      <c r="E43" s="12"/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f>SUM(F43:I43)</f>
        <v>0</v>
      </c>
    </row>
    <row r="44" spans="1:13" x14ac:dyDescent="0.25">
      <c r="A44" s="14"/>
      <c r="B44" s="21" t="s">
        <v>49</v>
      </c>
      <c r="C44" s="40"/>
      <c r="D44" s="40"/>
      <c r="E44" s="12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f>SUM(F44:I44)</f>
        <v>0</v>
      </c>
    </row>
    <row r="45" spans="1:13" x14ac:dyDescent="0.25">
      <c r="A45" s="14"/>
      <c r="B45" s="21" t="s">
        <v>50</v>
      </c>
      <c r="C45" s="40"/>
      <c r="D45" s="40"/>
      <c r="E45" s="12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f>SUM(F45:I45)</f>
        <v>0</v>
      </c>
    </row>
    <row r="46" spans="1:13" x14ac:dyDescent="0.25">
      <c r="A46" s="14"/>
      <c r="B46" s="21" t="s">
        <v>51</v>
      </c>
      <c r="C46" s="40"/>
      <c r="D46" s="40"/>
      <c r="E46" s="12"/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f t="shared" ref="M46:M52" si="4">SUM(F46:H46)</f>
        <v>0</v>
      </c>
    </row>
    <row r="47" spans="1:13" x14ac:dyDescent="0.25">
      <c r="A47" s="14"/>
      <c r="B47" s="21" t="s">
        <v>52</v>
      </c>
      <c r="C47" s="40"/>
      <c r="D47" s="40"/>
      <c r="E47" s="12"/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f t="shared" si="4"/>
        <v>0</v>
      </c>
    </row>
    <row r="48" spans="1:13" x14ac:dyDescent="0.25">
      <c r="A48" s="14"/>
      <c r="B48" s="21" t="s">
        <v>53</v>
      </c>
      <c r="C48" s="40"/>
      <c r="D48" s="40"/>
      <c r="E48" s="12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f t="shared" si="4"/>
        <v>0</v>
      </c>
    </row>
    <row r="49" spans="1:13" x14ac:dyDescent="0.25">
      <c r="A49" s="14"/>
      <c r="B49" s="21" t="s">
        <v>52</v>
      </c>
      <c r="C49" s="40"/>
      <c r="D49" s="40"/>
      <c r="E49" s="12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f t="shared" si="4"/>
        <v>0</v>
      </c>
    </row>
    <row r="50" spans="1:13" x14ac:dyDescent="0.25">
      <c r="A50" s="24"/>
      <c r="B50" s="12" t="s">
        <v>54</v>
      </c>
      <c r="C50" s="12"/>
      <c r="D50" s="12"/>
      <c r="E50" s="12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f t="shared" si="4"/>
        <v>0</v>
      </c>
    </row>
    <row r="51" spans="1:13" x14ac:dyDescent="0.25">
      <c r="A51" s="24"/>
      <c r="B51" s="12" t="s">
        <v>55</v>
      </c>
      <c r="C51" s="12"/>
      <c r="D51" s="12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f t="shared" si="4"/>
        <v>0</v>
      </c>
    </row>
    <row r="52" spans="1:13" x14ac:dyDescent="0.25">
      <c r="A52" s="24"/>
      <c r="B52" s="12" t="s">
        <v>56</v>
      </c>
      <c r="C52" s="12"/>
      <c r="D52" s="12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f t="shared" si="4"/>
        <v>0</v>
      </c>
    </row>
    <row r="53" spans="1:13" x14ac:dyDescent="0.25">
      <c r="A53" s="25" t="s">
        <v>57</v>
      </c>
      <c r="B53" s="22" t="s">
        <v>58</v>
      </c>
      <c r="C53" s="12"/>
      <c r="D53" s="12"/>
      <c r="E53" s="12"/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</row>
    <row r="54" spans="1:13" x14ac:dyDescent="0.25">
      <c r="A54" s="24"/>
      <c r="B54" s="12" t="s">
        <v>59</v>
      </c>
      <c r="C54" s="12"/>
      <c r="D54" s="12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f t="shared" ref="M54:M65" si="5">SUM(F54:H54)</f>
        <v>0</v>
      </c>
    </row>
    <row r="55" spans="1:13" x14ac:dyDescent="0.25">
      <c r="A55" s="24"/>
      <c r="B55" s="12" t="s">
        <v>60</v>
      </c>
      <c r="C55" s="12"/>
      <c r="D55" s="12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f t="shared" si="5"/>
        <v>0</v>
      </c>
    </row>
    <row r="56" spans="1:13" x14ac:dyDescent="0.25">
      <c r="A56" s="24"/>
      <c r="B56" s="12" t="s">
        <v>48</v>
      </c>
      <c r="C56" s="12"/>
      <c r="D56" s="12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f t="shared" si="5"/>
        <v>0</v>
      </c>
    </row>
    <row r="57" spans="1:13" x14ac:dyDescent="0.25">
      <c r="A57" s="24"/>
      <c r="B57" s="12" t="s">
        <v>61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f t="shared" si="5"/>
        <v>0</v>
      </c>
    </row>
    <row r="58" spans="1:13" x14ac:dyDescent="0.25">
      <c r="A58" s="24"/>
      <c r="B58" s="12" t="s">
        <v>50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f t="shared" si="5"/>
        <v>0</v>
      </c>
    </row>
    <row r="59" spans="1:13" x14ac:dyDescent="0.25">
      <c r="A59" s="25"/>
      <c r="B59" s="12" t="s">
        <v>62</v>
      </c>
      <c r="C59" s="12"/>
      <c r="D59" s="12"/>
      <c r="E59" s="12"/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f t="shared" si="5"/>
        <v>0</v>
      </c>
    </row>
    <row r="60" spans="1:13" x14ac:dyDescent="0.25">
      <c r="A60" s="24"/>
      <c r="B60" s="21" t="s">
        <v>52</v>
      </c>
      <c r="C60" s="21"/>
      <c r="D60" s="21"/>
      <c r="E60" s="21"/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f t="shared" si="5"/>
        <v>0</v>
      </c>
    </row>
    <row r="61" spans="1:13" x14ac:dyDescent="0.25">
      <c r="A61" s="14"/>
      <c r="B61" s="21" t="s">
        <v>63</v>
      </c>
      <c r="C61" s="21"/>
      <c r="D61" s="21"/>
      <c r="E61" s="21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f t="shared" si="5"/>
        <v>0</v>
      </c>
    </row>
    <row r="62" spans="1:13" x14ac:dyDescent="0.25">
      <c r="A62" s="14"/>
      <c r="B62" s="21" t="s">
        <v>52</v>
      </c>
      <c r="C62" s="21"/>
      <c r="D62" s="21"/>
      <c r="E62" s="21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f t="shared" si="5"/>
        <v>0</v>
      </c>
    </row>
    <row r="63" spans="1:13" x14ac:dyDescent="0.25">
      <c r="A63" s="14"/>
      <c r="B63" s="21" t="s">
        <v>64</v>
      </c>
      <c r="C63" s="21"/>
      <c r="D63" s="21"/>
      <c r="E63" s="21"/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f t="shared" si="5"/>
        <v>0</v>
      </c>
    </row>
    <row r="64" spans="1:13" x14ac:dyDescent="0.25">
      <c r="A64" s="14"/>
      <c r="B64" s="21" t="s">
        <v>65</v>
      </c>
      <c r="C64" s="21"/>
      <c r="D64" s="21"/>
      <c r="E64" s="21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f t="shared" si="5"/>
        <v>0</v>
      </c>
    </row>
    <row r="65" spans="1:13" x14ac:dyDescent="0.25">
      <c r="A65" s="14"/>
      <c r="B65" s="21" t="s">
        <v>56</v>
      </c>
      <c r="C65" s="21"/>
      <c r="D65" s="21"/>
      <c r="E65" s="21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f t="shared" si="5"/>
        <v>0</v>
      </c>
    </row>
    <row r="66" spans="1:13" x14ac:dyDescent="0.25">
      <c r="A66" s="26" t="s">
        <v>66</v>
      </c>
      <c r="B66" s="27" t="s">
        <v>67</v>
      </c>
      <c r="C66" s="21"/>
      <c r="D66" s="21"/>
      <c r="E66" s="21"/>
      <c r="F66" s="13">
        <v>0</v>
      </c>
      <c r="G66" s="13">
        <v>0</v>
      </c>
      <c r="H66" s="13">
        <f>+H72</f>
        <v>149798.64000000001</v>
      </c>
      <c r="I66" s="13">
        <f>+I67+I75</f>
        <v>598800.01</v>
      </c>
      <c r="J66" s="13">
        <f t="shared" ref="J66" si="6">+J72</f>
        <v>0</v>
      </c>
      <c r="K66" s="13">
        <f>+K72</f>
        <v>2062129.14</v>
      </c>
      <c r="L66" s="13">
        <f>+L72+L70</f>
        <v>272564.88</v>
      </c>
      <c r="M66" s="13">
        <f>SUM(M67:M76)</f>
        <v>3083292.67</v>
      </c>
    </row>
    <row r="67" spans="1:13" x14ac:dyDescent="0.25">
      <c r="A67" s="14"/>
      <c r="B67" s="21" t="s">
        <v>68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533800</v>
      </c>
      <c r="J67" s="17">
        <v>0</v>
      </c>
      <c r="K67" s="17">
        <v>0</v>
      </c>
      <c r="L67" s="17">
        <v>0</v>
      </c>
      <c r="M67" s="17">
        <f>SUM(F67:L67)</f>
        <v>533800</v>
      </c>
    </row>
    <row r="68" spans="1:13" x14ac:dyDescent="0.25">
      <c r="A68" s="14"/>
      <c r="B68" s="21" t="s">
        <v>69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f t="shared" ref="M68:M77" si="7">SUM(F68:L68)</f>
        <v>0</v>
      </c>
    </row>
    <row r="69" spans="1:13" x14ac:dyDescent="0.25">
      <c r="A69" s="14"/>
      <c r="B69" s="21" t="s">
        <v>70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f t="shared" si="7"/>
        <v>0</v>
      </c>
    </row>
    <row r="70" spans="1:13" x14ac:dyDescent="0.25">
      <c r="A70" s="14"/>
      <c r="B70" s="21" t="s">
        <v>71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19985.78</v>
      </c>
      <c r="M70" s="17">
        <f t="shared" si="7"/>
        <v>19985.78</v>
      </c>
    </row>
    <row r="71" spans="1:13" x14ac:dyDescent="0.25">
      <c r="A71" s="14"/>
      <c r="B71" s="21" t="s">
        <v>72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f t="shared" si="7"/>
        <v>0</v>
      </c>
    </row>
    <row r="72" spans="1:13" x14ac:dyDescent="0.25">
      <c r="A72" s="14"/>
      <c r="B72" s="21" t="s">
        <v>73</v>
      </c>
      <c r="C72" s="21"/>
      <c r="D72" s="21"/>
      <c r="E72" s="21"/>
      <c r="F72" s="17">
        <v>0</v>
      </c>
      <c r="G72" s="17">
        <v>0</v>
      </c>
      <c r="H72" s="17">
        <v>149798.64000000001</v>
      </c>
      <c r="I72" s="17">
        <v>0</v>
      </c>
      <c r="J72" s="17">
        <v>0</v>
      </c>
      <c r="K72" s="17">
        <f>131824.41+1930304.73</f>
        <v>2062129.14</v>
      </c>
      <c r="L72" s="17">
        <v>252579.1</v>
      </c>
      <c r="M72" s="17">
        <f t="shared" si="7"/>
        <v>2464506.8799999999</v>
      </c>
    </row>
    <row r="73" spans="1:13" x14ac:dyDescent="0.25">
      <c r="A73" s="14"/>
      <c r="B73" s="21" t="s">
        <v>74</v>
      </c>
      <c r="C73" s="21"/>
      <c r="D73" s="21"/>
      <c r="E73" s="21"/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f t="shared" si="7"/>
        <v>0</v>
      </c>
    </row>
    <row r="74" spans="1:13" x14ac:dyDescent="0.25">
      <c r="A74" s="14"/>
      <c r="B74" s="21" t="s">
        <v>75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f t="shared" si="7"/>
        <v>0</v>
      </c>
    </row>
    <row r="75" spans="1:13" x14ac:dyDescent="0.25">
      <c r="A75" s="14"/>
      <c r="B75" s="21" t="s">
        <v>76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65000.01</v>
      </c>
      <c r="J75" s="17">
        <v>0</v>
      </c>
      <c r="K75" s="17">
        <v>0</v>
      </c>
      <c r="L75" s="17">
        <v>0</v>
      </c>
      <c r="M75" s="17">
        <f t="shared" si="7"/>
        <v>65000.01</v>
      </c>
    </row>
    <row r="76" spans="1:13" x14ac:dyDescent="0.25">
      <c r="A76" s="14"/>
      <c r="B76" s="21" t="s">
        <v>77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f t="shared" si="7"/>
        <v>0</v>
      </c>
    </row>
    <row r="77" spans="1:13" x14ac:dyDescent="0.25">
      <c r="A77" s="14"/>
      <c r="B77" s="21" t="s">
        <v>78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f t="shared" si="7"/>
        <v>0</v>
      </c>
    </row>
    <row r="78" spans="1:13" x14ac:dyDescent="0.25">
      <c r="A78" s="26" t="s">
        <v>79</v>
      </c>
      <c r="B78" s="27" t="s">
        <v>80</v>
      </c>
      <c r="C78" s="21"/>
      <c r="D78" s="21"/>
      <c r="E78" s="21"/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</row>
    <row r="79" spans="1:13" x14ac:dyDescent="0.25">
      <c r="A79" s="26"/>
      <c r="B79" s="21" t="s">
        <v>81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f t="shared" ref="M79:M94" si="8">SUM(F79:F79)</f>
        <v>0</v>
      </c>
    </row>
    <row r="80" spans="1:13" x14ac:dyDescent="0.25">
      <c r="A80" s="26"/>
      <c r="B80" s="21" t="s">
        <v>82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f t="shared" si="8"/>
        <v>0</v>
      </c>
    </row>
    <row r="81" spans="1:13" x14ac:dyDescent="0.25">
      <c r="A81" s="26"/>
      <c r="B81" s="21" t="s">
        <v>83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f t="shared" si="8"/>
        <v>0</v>
      </c>
    </row>
    <row r="82" spans="1:13" x14ac:dyDescent="0.25">
      <c r="A82" s="26"/>
      <c r="B82" s="21" t="s">
        <v>84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f t="shared" si="8"/>
        <v>0</v>
      </c>
    </row>
    <row r="83" spans="1:13" x14ac:dyDescent="0.25">
      <c r="A83" s="26"/>
      <c r="B83" s="21" t="s">
        <v>85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f t="shared" si="8"/>
        <v>0</v>
      </c>
    </row>
    <row r="84" spans="1:13" x14ac:dyDescent="0.25">
      <c r="A84" s="26" t="s">
        <v>86</v>
      </c>
      <c r="B84" s="27" t="s">
        <v>87</v>
      </c>
      <c r="C84" s="21"/>
      <c r="D84" s="21"/>
      <c r="E84" s="21"/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</row>
    <row r="85" spans="1:13" x14ac:dyDescent="0.25">
      <c r="A85" s="26"/>
      <c r="B85" s="27" t="s">
        <v>88</v>
      </c>
      <c r="C85" s="21"/>
      <c r="D85" s="21"/>
      <c r="E85" s="21"/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f t="shared" si="8"/>
        <v>0</v>
      </c>
    </row>
    <row r="86" spans="1:13" x14ac:dyDescent="0.25">
      <c r="A86" s="26"/>
      <c r="B86" s="21" t="s">
        <v>89</v>
      </c>
      <c r="C86" s="21"/>
      <c r="D86" s="21"/>
      <c r="E86" s="21"/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f t="shared" si="8"/>
        <v>0</v>
      </c>
    </row>
    <row r="87" spans="1:13" x14ac:dyDescent="0.25">
      <c r="A87" s="26"/>
      <c r="B87" s="21" t="s">
        <v>90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f t="shared" si="8"/>
        <v>0</v>
      </c>
    </row>
    <row r="88" spans="1:13" x14ac:dyDescent="0.25">
      <c r="A88" s="26"/>
      <c r="B88" s="21" t="s">
        <v>91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f t="shared" si="8"/>
        <v>0</v>
      </c>
    </row>
    <row r="89" spans="1:13" x14ac:dyDescent="0.25">
      <c r="A89" s="26" t="s">
        <v>92</v>
      </c>
      <c r="B89" s="27" t="s">
        <v>93</v>
      </c>
      <c r="C89" s="21"/>
      <c r="D89" s="21"/>
      <c r="E89" s="21"/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</row>
    <row r="90" spans="1:13" x14ac:dyDescent="0.25">
      <c r="A90" s="26"/>
      <c r="B90" s="21" t="s">
        <v>94</v>
      </c>
      <c r="C90" s="21"/>
      <c r="D90" s="21"/>
      <c r="E90" s="21"/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f t="shared" si="8"/>
        <v>0</v>
      </c>
    </row>
    <row r="91" spans="1:13" x14ac:dyDescent="0.25">
      <c r="A91" s="26"/>
      <c r="B91" s="21" t="s">
        <v>95</v>
      </c>
      <c r="C91" s="21"/>
      <c r="D91" s="21"/>
      <c r="E91" s="21"/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f t="shared" si="8"/>
        <v>0</v>
      </c>
    </row>
    <row r="92" spans="1:13" x14ac:dyDescent="0.25">
      <c r="A92" s="26"/>
      <c r="B92" s="21" t="s">
        <v>96</v>
      </c>
      <c r="C92" s="21"/>
      <c r="D92" s="21"/>
      <c r="E92" s="21"/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f t="shared" si="8"/>
        <v>0</v>
      </c>
    </row>
    <row r="93" spans="1:13" x14ac:dyDescent="0.25">
      <c r="A93" s="26"/>
      <c r="B93" s="21" t="s">
        <v>97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f t="shared" si="8"/>
        <v>0</v>
      </c>
    </row>
    <row r="94" spans="1:13" x14ac:dyDescent="0.25">
      <c r="A94" s="14"/>
      <c r="B94" s="21" t="s">
        <v>98</v>
      </c>
      <c r="C94" s="21"/>
      <c r="D94" s="21"/>
      <c r="E94" s="21"/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f t="shared" si="8"/>
        <v>0</v>
      </c>
    </row>
    <row r="95" spans="1:13" x14ac:dyDescent="0.25">
      <c r="A95" s="14"/>
      <c r="B95" s="27" t="s">
        <v>99</v>
      </c>
      <c r="C95" s="21"/>
      <c r="D95" s="21"/>
      <c r="E95" s="21"/>
      <c r="F95" s="28">
        <f t="shared" ref="F95:G95" si="9">+F29+F10+F16</f>
        <v>20815046.350000001</v>
      </c>
      <c r="G95" s="28">
        <f t="shared" si="9"/>
        <v>25766840.510000002</v>
      </c>
      <c r="H95" s="28">
        <f>+H29+H10+H16+H66</f>
        <v>36335649</v>
      </c>
      <c r="I95" s="28">
        <f>+I66+I29+I16+I10</f>
        <v>23800287.960000001</v>
      </c>
      <c r="J95" s="28">
        <f>+J29+J10+J16+J66</f>
        <v>37523648.260000005</v>
      </c>
      <c r="K95" s="28">
        <f>+K29+K10+K16+K66</f>
        <v>30660398.789999999</v>
      </c>
      <c r="L95" s="28">
        <f>+L29+L10+L16+L66</f>
        <v>26215931.080000002</v>
      </c>
      <c r="M95" s="28">
        <f>+M29+M16+M10+M66</f>
        <v>201117801.94999996</v>
      </c>
    </row>
    <row r="96" spans="1:13" x14ac:dyDescent="0.25">
      <c r="A96" s="14"/>
      <c r="B96" s="27"/>
      <c r="C96" s="21"/>
      <c r="D96" s="21"/>
      <c r="E96" s="21"/>
      <c r="F96" s="17"/>
      <c r="G96" s="17"/>
      <c r="H96" s="17"/>
      <c r="I96" s="17"/>
      <c r="J96" s="17">
        <v>0</v>
      </c>
      <c r="K96" s="17">
        <v>0</v>
      </c>
      <c r="L96" s="17">
        <v>0</v>
      </c>
      <c r="M96" s="17"/>
    </row>
    <row r="97" spans="1:13" x14ac:dyDescent="0.25">
      <c r="A97" s="14"/>
      <c r="B97" s="27" t="s">
        <v>100</v>
      </c>
      <c r="C97" s="21"/>
      <c r="D97" s="21"/>
      <c r="E97" s="21"/>
      <c r="F97" s="17">
        <v>-150000</v>
      </c>
      <c r="G97" s="17"/>
      <c r="H97" s="17"/>
      <c r="I97" s="17"/>
      <c r="J97" s="17">
        <v>0</v>
      </c>
      <c r="K97" s="17">
        <v>0</v>
      </c>
      <c r="L97" s="17">
        <v>0</v>
      </c>
      <c r="M97" s="29">
        <f>+F97</f>
        <v>-150000</v>
      </c>
    </row>
    <row r="98" spans="1:13" x14ac:dyDescent="0.25">
      <c r="A98" s="26"/>
      <c r="B98" s="27" t="s">
        <v>101</v>
      </c>
      <c r="C98" s="21"/>
      <c r="D98" s="21"/>
      <c r="E98" s="21"/>
      <c r="F98" s="17"/>
      <c r="G98" s="17"/>
      <c r="H98" s="17"/>
      <c r="I98" s="17">
        <v>-199527.01</v>
      </c>
      <c r="J98" s="17">
        <v>-10763.74</v>
      </c>
      <c r="K98" s="17">
        <v>0</v>
      </c>
      <c r="L98" s="17">
        <f>-25566.52-70000</f>
        <v>-95566.52</v>
      </c>
      <c r="M98" s="29">
        <f>+I98+J98+L98</f>
        <v>-305857.27</v>
      </c>
    </row>
    <row r="99" spans="1:13" x14ac:dyDescent="0.25">
      <c r="A99" s="26" t="s">
        <v>102</v>
      </c>
      <c r="B99" s="27" t="s">
        <v>103</v>
      </c>
      <c r="C99" s="21"/>
      <c r="D99" s="21"/>
      <c r="E99" s="21"/>
      <c r="F99" s="17"/>
      <c r="G99" s="17"/>
      <c r="H99" s="17"/>
      <c r="I99" s="17" t="s">
        <v>127</v>
      </c>
      <c r="J99" s="17">
        <v>0</v>
      </c>
      <c r="K99" s="17">
        <v>0</v>
      </c>
      <c r="L99" s="17">
        <v>0</v>
      </c>
      <c r="M99" s="30"/>
    </row>
    <row r="100" spans="1:13" x14ac:dyDescent="0.25">
      <c r="A100" s="26" t="s">
        <v>104</v>
      </c>
      <c r="B100" s="27" t="s">
        <v>105</v>
      </c>
      <c r="C100" s="21"/>
      <c r="D100" s="21"/>
      <c r="E100" s="21"/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7">
        <v>0</v>
      </c>
      <c r="M100" s="13">
        <v>0</v>
      </c>
    </row>
    <row r="101" spans="1:13" x14ac:dyDescent="0.25">
      <c r="A101" s="14"/>
      <c r="B101" s="21" t="s">
        <v>106</v>
      </c>
      <c r="C101" s="21"/>
      <c r="D101" s="21" t="s">
        <v>107</v>
      </c>
      <c r="E101" s="21"/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</row>
    <row r="102" spans="1:13" x14ac:dyDescent="0.25">
      <c r="A102" s="14"/>
      <c r="B102" s="21" t="s">
        <v>108</v>
      </c>
      <c r="C102" s="21"/>
      <c r="D102" s="21"/>
      <c r="E102" s="21"/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</row>
    <row r="103" spans="1:13" x14ac:dyDescent="0.25">
      <c r="A103" s="26" t="s">
        <v>109</v>
      </c>
      <c r="B103" s="31" t="s">
        <v>110</v>
      </c>
      <c r="C103" s="21"/>
      <c r="D103" s="21"/>
      <c r="E103" s="21"/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7">
        <v>0</v>
      </c>
      <c r="M103" s="13">
        <v>0</v>
      </c>
    </row>
    <row r="104" spans="1:13" x14ac:dyDescent="0.25">
      <c r="A104" s="14"/>
      <c r="B104" s="21" t="s">
        <v>111</v>
      </c>
      <c r="C104" s="21"/>
      <c r="D104" s="21"/>
      <c r="E104" s="21"/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</row>
    <row r="105" spans="1:13" x14ac:dyDescent="0.25">
      <c r="A105" s="14"/>
      <c r="B105" s="21" t="s">
        <v>112</v>
      </c>
      <c r="C105" s="21"/>
      <c r="D105" s="21"/>
      <c r="E105" s="21"/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</row>
    <row r="106" spans="1:13" x14ac:dyDescent="0.25">
      <c r="A106" s="26" t="s">
        <v>113</v>
      </c>
      <c r="B106" s="27" t="s">
        <v>114</v>
      </c>
      <c r="C106" s="21"/>
      <c r="D106" s="21"/>
      <c r="E106" s="21"/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7">
        <v>0</v>
      </c>
      <c r="M106" s="13">
        <v>0</v>
      </c>
    </row>
    <row r="107" spans="1:13" x14ac:dyDescent="0.25">
      <c r="A107" s="14"/>
      <c r="B107" s="32" t="s">
        <v>115</v>
      </c>
      <c r="C107" s="21"/>
      <c r="D107" s="21"/>
      <c r="E107" s="21"/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</row>
    <row r="108" spans="1:13" x14ac:dyDescent="0.25">
      <c r="A108" s="14"/>
      <c r="B108" s="32" t="s">
        <v>116</v>
      </c>
      <c r="C108" s="21"/>
      <c r="D108" s="21"/>
      <c r="E108" s="21"/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17">
        <v>0</v>
      </c>
      <c r="M108" s="33">
        <v>0</v>
      </c>
    </row>
    <row r="109" spans="1:13" x14ac:dyDescent="0.25">
      <c r="A109" s="14"/>
      <c r="B109" s="27" t="s">
        <v>117</v>
      </c>
      <c r="C109" s="21"/>
      <c r="D109" s="21"/>
      <c r="E109" s="21"/>
      <c r="F109" s="13">
        <f>+F105+F104+F103+F102+F100+F99</f>
        <v>0</v>
      </c>
      <c r="G109" s="13">
        <f>+G105+G104+G103+G102+G100+G99</f>
        <v>0</v>
      </c>
      <c r="H109" s="13">
        <f>+H105+H104+H103+H102+H100+H99</f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f>+M105+M104+M103+M102+M100+M99</f>
        <v>0</v>
      </c>
    </row>
    <row r="110" spans="1:13" x14ac:dyDescent="0.25">
      <c r="A110" s="14"/>
      <c r="B110" s="27"/>
      <c r="C110" s="21"/>
      <c r="D110" s="21"/>
      <c r="E110" s="21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</row>
    <row r="112" spans="1:13" ht="15.75" thickBot="1" x14ac:dyDescent="0.3">
      <c r="A112" s="21"/>
      <c r="B112" s="27" t="s">
        <v>118</v>
      </c>
      <c r="C112" s="21"/>
      <c r="D112" s="21"/>
      <c r="E112" s="21"/>
      <c r="F112" s="34">
        <f>+F109+F95+F97</f>
        <v>20665046.350000001</v>
      </c>
      <c r="G112" s="34">
        <f>+G95</f>
        <v>25766840.510000002</v>
      </c>
      <c r="H112" s="34">
        <f>+H95</f>
        <v>36335649</v>
      </c>
      <c r="I112" s="34">
        <f>+I95</f>
        <v>23800287.960000001</v>
      </c>
      <c r="J112" s="34">
        <f>+J95+J98</f>
        <v>37512884.520000003</v>
      </c>
      <c r="K112" s="34">
        <f>+K95+K98</f>
        <v>30660398.789999999</v>
      </c>
      <c r="L112" s="34">
        <f>+L95+L98</f>
        <v>26120364.560000002</v>
      </c>
      <c r="M112" s="34">
        <f>+M95+M97+M98</f>
        <v>200661944.67999995</v>
      </c>
    </row>
    <row r="113" spans="1:13" ht="15" customHeight="1" thickTop="1" x14ac:dyDescent="0.25">
      <c r="A113" s="21"/>
      <c r="B113" s="27"/>
      <c r="C113" s="21"/>
      <c r="D113" s="21"/>
      <c r="E113" s="21"/>
      <c r="F113" s="13"/>
      <c r="G113" s="30"/>
      <c r="H113" s="30"/>
      <c r="I113" s="30"/>
      <c r="J113" s="30"/>
      <c r="K113" s="30"/>
      <c r="L113" s="30"/>
      <c r="M113" s="30"/>
    </row>
    <row r="114" spans="1:13" x14ac:dyDescent="0.25">
      <c r="A114" s="21"/>
      <c r="B114" s="27"/>
      <c r="C114" s="21"/>
      <c r="D114" s="21"/>
      <c r="E114" s="21"/>
      <c r="F114" s="13"/>
      <c r="G114" s="13"/>
      <c r="H114" s="30"/>
      <c r="I114" s="13"/>
      <c r="J114" s="30"/>
      <c r="K114" s="30"/>
      <c r="L114" s="30"/>
    </row>
    <row r="115" spans="1:13" x14ac:dyDescent="0.25">
      <c r="A115" s="21"/>
      <c r="B115" s="27"/>
      <c r="C115" s="21"/>
      <c r="D115" s="21"/>
      <c r="E115" s="21"/>
      <c r="F115" s="13" t="s">
        <v>119</v>
      </c>
      <c r="G115" s="30"/>
      <c r="H115" s="30"/>
      <c r="I115" s="30"/>
      <c r="J115" s="30"/>
      <c r="K115" s="30"/>
      <c r="L115" s="30"/>
    </row>
    <row r="116" spans="1:13" ht="15" customHeight="1" x14ac:dyDescent="0.25">
      <c r="A116" s="44" t="s">
        <v>120</v>
      </c>
      <c r="B116" s="44"/>
      <c r="C116" s="44"/>
      <c r="D116" s="35"/>
      <c r="E116" s="35"/>
      <c r="F116" s="44" t="s">
        <v>121</v>
      </c>
      <c r="G116" s="44"/>
      <c r="H116" s="30"/>
      <c r="I116" s="30"/>
      <c r="J116" s="30"/>
      <c r="K116" s="29"/>
      <c r="L116" s="29"/>
    </row>
    <row r="117" spans="1:13" x14ac:dyDescent="0.25">
      <c r="A117" s="36"/>
      <c r="B117" s="37"/>
      <c r="C117" s="37"/>
      <c r="D117" s="30"/>
      <c r="E117" s="30"/>
      <c r="F117" s="37"/>
      <c r="G117" s="37"/>
      <c r="H117" s="30"/>
      <c r="I117" s="30"/>
      <c r="J117" s="30"/>
      <c r="K117" s="30"/>
    </row>
    <row r="118" spans="1:13" x14ac:dyDescent="0.25">
      <c r="A118" s="37"/>
      <c r="B118" s="37"/>
      <c r="C118" s="37"/>
      <c r="D118" s="30"/>
      <c r="E118" s="30"/>
      <c r="F118" s="37"/>
      <c r="G118" s="37"/>
      <c r="H118" s="30"/>
      <c r="I118" s="30"/>
      <c r="J118" s="30"/>
      <c r="K118" s="30"/>
    </row>
    <row r="119" spans="1:13" x14ac:dyDescent="0.25">
      <c r="A119" s="41" t="s">
        <v>122</v>
      </c>
      <c r="B119" s="41"/>
      <c r="C119" s="41"/>
      <c r="D119" s="41"/>
      <c r="E119" s="38"/>
      <c r="F119" s="42" t="s">
        <v>123</v>
      </c>
      <c r="G119" s="42"/>
      <c r="H119" s="30"/>
      <c r="I119" s="30"/>
      <c r="J119" s="30"/>
      <c r="K119" s="30"/>
    </row>
    <row r="120" spans="1:13" x14ac:dyDescent="0.25">
      <c r="A120" s="43" t="s">
        <v>124</v>
      </c>
      <c r="B120" s="43"/>
      <c r="C120" s="43"/>
      <c r="D120" s="43"/>
      <c r="E120" s="39"/>
      <c r="F120" s="43" t="s">
        <v>125</v>
      </c>
      <c r="G120" s="43"/>
      <c r="H120" s="30"/>
      <c r="I120" s="30"/>
      <c r="J120" s="30"/>
      <c r="K120" s="30"/>
    </row>
    <row r="121" spans="1:13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9">
    <mergeCell ref="A7:M7"/>
    <mergeCell ref="A8:M8"/>
    <mergeCell ref="B41:E41"/>
    <mergeCell ref="A116:C116"/>
    <mergeCell ref="A119:D119"/>
    <mergeCell ref="F119:G119"/>
    <mergeCell ref="A120:D120"/>
    <mergeCell ref="F120:G120"/>
    <mergeCell ref="F116:G116"/>
  </mergeCells>
  <conditionalFormatting sqref="A9:M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2024-08-08T15:36:14Z</dcterms:modified>
</cp:coreProperties>
</file>