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4" i="1" l="1"/>
  <c r="L124" i="1"/>
  <c r="K124" i="1"/>
  <c r="J124" i="1"/>
  <c r="J127" i="1" s="1"/>
  <c r="I124" i="1"/>
  <c r="I127" i="1" s="1"/>
  <c r="H124" i="1"/>
  <c r="G124" i="1"/>
  <c r="F124" i="1"/>
  <c r="M114" i="1"/>
  <c r="M113" i="1"/>
  <c r="M111" i="1"/>
  <c r="M110" i="1"/>
  <c r="J110" i="1"/>
  <c r="I109" i="1"/>
  <c r="M109" i="1" s="1"/>
  <c r="M108" i="1"/>
  <c r="I108" i="1"/>
  <c r="I107" i="1"/>
  <c r="M107" i="1" s="1"/>
  <c r="M106" i="1"/>
  <c r="M105" i="1"/>
  <c r="M102" i="1"/>
  <c r="M101" i="1"/>
  <c r="M100" i="1"/>
  <c r="M99" i="1"/>
  <c r="M98" i="1"/>
  <c r="M96" i="1"/>
  <c r="M95" i="1"/>
  <c r="M94" i="1"/>
  <c r="M93" i="1"/>
  <c r="M91" i="1"/>
  <c r="M90" i="1"/>
  <c r="M89" i="1"/>
  <c r="M88" i="1"/>
  <c r="M87" i="1"/>
  <c r="M85" i="1"/>
  <c r="M84" i="1"/>
  <c r="M83" i="1"/>
  <c r="M82" i="1"/>
  <c r="M81" i="1"/>
  <c r="M80" i="1"/>
  <c r="M79" i="1"/>
  <c r="M78" i="1"/>
  <c r="M77" i="1"/>
  <c r="M76" i="1"/>
  <c r="M75" i="1"/>
  <c r="M74" i="1" s="1"/>
  <c r="L74" i="1"/>
  <c r="K74" i="1"/>
  <c r="J74" i="1"/>
  <c r="I74" i="1"/>
  <c r="M73" i="1"/>
  <c r="M72" i="1"/>
  <c r="M71" i="1"/>
  <c r="M70" i="1"/>
  <c r="M69" i="1"/>
  <c r="M68" i="1"/>
  <c r="M67" i="1"/>
  <c r="M66" i="1"/>
  <c r="M65" i="1"/>
  <c r="M64" i="1"/>
  <c r="M63" i="1"/>
  <c r="M62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7" i="1" s="1"/>
  <c r="M38" i="1"/>
  <c r="L37" i="1"/>
  <c r="L103" i="1" s="1"/>
  <c r="L127" i="1" s="1"/>
  <c r="K37" i="1"/>
  <c r="K103" i="1" s="1"/>
  <c r="K127" i="1" s="1"/>
  <c r="J37" i="1"/>
  <c r="I37" i="1"/>
  <c r="I103" i="1" s="1"/>
  <c r="H37" i="1"/>
  <c r="H103" i="1" s="1"/>
  <c r="G37" i="1"/>
  <c r="G103" i="1" s="1"/>
  <c r="F37" i="1"/>
  <c r="M36" i="1"/>
  <c r="M35" i="1"/>
  <c r="M34" i="1"/>
  <c r="M33" i="1"/>
  <c r="M32" i="1"/>
  <c r="M31" i="1"/>
  <c r="M30" i="1"/>
  <c r="M24" i="1" s="1"/>
  <c r="M29" i="1"/>
  <c r="M28" i="1"/>
  <c r="M27" i="1"/>
  <c r="M26" i="1"/>
  <c r="M25" i="1"/>
  <c r="F25" i="1"/>
  <c r="F24" i="1" s="1"/>
  <c r="L24" i="1"/>
  <c r="K24" i="1"/>
  <c r="J24" i="1"/>
  <c r="I24" i="1"/>
  <c r="H24" i="1"/>
  <c r="G24" i="1"/>
  <c r="M23" i="1"/>
  <c r="M22" i="1"/>
  <c r="M21" i="1"/>
  <c r="M20" i="1"/>
  <c r="M19" i="1"/>
  <c r="M18" i="1" s="1"/>
  <c r="L18" i="1"/>
  <c r="K18" i="1"/>
  <c r="J18" i="1"/>
  <c r="J103" i="1" s="1"/>
  <c r="I18" i="1"/>
  <c r="H18" i="1"/>
  <c r="G18" i="1"/>
  <c r="F18" i="1"/>
  <c r="M103" i="1" l="1"/>
  <c r="M127" i="1" s="1"/>
  <c r="G127" i="1"/>
  <c r="F103" i="1"/>
  <c r="F127" i="1" s="1"/>
  <c r="H127" i="1"/>
</calcChain>
</file>

<file path=xl/sharedStrings.xml><?xml version="1.0" encoding="utf-8"?>
<sst xmlns="http://schemas.openxmlformats.org/spreadsheetml/2006/main" count="139" uniqueCount="133">
  <si>
    <t>DIRECCION GENERAL DE EMBELLECIMIENTO</t>
  </si>
  <si>
    <t>EJECUCION DE GASTOS Y APLICACIONES FINANCIERAS/2025</t>
  </si>
  <si>
    <t>2-</t>
  </si>
  <si>
    <t xml:space="preserve">GASTOS </t>
  </si>
  <si>
    <t>ENERO</t>
  </si>
  <si>
    <t>FEBRERO</t>
  </si>
  <si>
    <t>MARZO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</si>
  <si>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</si>
  <si>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</si>
  <si>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</si>
  <si>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</si>
  <si>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</si>
  <si>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</si>
  <si>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</si>
  <si>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</si>
  <si>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</si>
  <si>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</si>
  <si>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</si>
  <si>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</si>
  <si>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</si>
  <si>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</si>
  <si>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</si>
  <si>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</si>
  <si>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</si>
  <si>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</si>
  <si>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</si>
  <si>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</si>
  <si>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</si>
  <si>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</si>
  <si>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</si>
  <si>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</si>
  <si>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</si>
  <si>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</si>
  <si>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</si>
  <si>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</si>
  <si>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</si>
  <si>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</si>
  <si>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</si>
  <si>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</si>
  <si>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</si>
  <si>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</si>
  <si>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</si>
  <si>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</si>
  <si>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</si>
  <si>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</si>
  <si>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</si>
  <si>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</si>
  <si>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</si>
  <si>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</si>
  <si>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</si>
  <si>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</si>
  <si>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</si>
  <si>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</si>
  <si>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</si>
  <si>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</si>
  <si>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</si>
  <si>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</si>
  <si>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</si>
  <si>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</si>
  <si>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</si>
  <si>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</si>
  <si>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</si>
  <si>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</si>
  <si>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</si>
  <si>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</si>
  <si>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</si>
  <si>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</si>
  <si>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</si>
  <si>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</si>
  <si>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</si>
  <si>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</si>
  <si>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</si>
  <si>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</si>
  <si>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</si>
  <si>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</si>
  <si>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</si>
  <si>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</si>
  <si>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</si>
  <si>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</si>
  <si>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</si>
  <si>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</si>
  <si>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</si>
  <si>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</si>
  <si>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</si>
  <si>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</si>
  <si>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</si>
  <si>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</si>
  <si>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</si>
  <si>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</si>
  <si>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</si>
  <si>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</si>
  <si>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</si>
  <si>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</si>
  <si>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</si>
  <si>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</si>
  <si>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</si>
  <si>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</si>
  <si>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LIB-231-1 NULO; CUENTA 2.2.6.3.01</t>
  </si>
  <si>
    <t>MAS: DEVOLUCION POR LIB-121-1-1 NULO; CUENTA 2.2.1.6.01</t>
  </si>
  <si>
    <t>MAS: DEVOLUCION POR LIB-399-1-1 NULO; CUENTA 2.2.1.7.01</t>
  </si>
  <si>
    <t>MAS: DEVOLUCION POR LIB-374-1-1 NULO; CUENTA 2.2.5.4.01</t>
  </si>
  <si>
    <t>MAS: DEVOLUCION POR LIB-423-1-1 NULO; CUENTA 2.3.7.1.01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</si>
  <si>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</si>
  <si>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</si>
  <si>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</si>
  <si>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</si>
  <si>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</si>
  <si>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</si>
  <si>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</si>
  <si>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</si>
  <si>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</si>
  <si>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</si>
  <si>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</si>
  <si>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</si>
  <si>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</si>
  <si>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</si>
  <si>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</si>
  <si>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</si>
  <si>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</si>
  <si>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</si>
  <si>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</si>
  <si>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</si>
  <si>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</si>
  <si>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</si>
  <si>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</si>
  <si>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</si>
  <si>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</si>
  <si>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</si>
  <si>
    <t>ABRIL</t>
  </si>
  <si>
    <t>MAYO</t>
  </si>
  <si>
    <t>MENOS: REINTEGRO DE NOMINA POR MATERNIDAD, CUENTA 2.1.1.1.01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</si>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</sst>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2" fillId="0" borderId="2" xfId="0" applyNumberFormat="1" applyFont="1" applyBorder="1" applyAlignment="1">
      <alignment horizontal="lef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4" fillId="0" borderId="0" xfId="0" applyNumberFormat="1" applyFont="1"/>
    <xf numFmtId="0" fontId="2" fillId="0" borderId="0" xfId="0" applyFont="1" applyFill="1" applyBorder="1"/>
    <xf numFmtId="0" fontId="3" fillId="0" borderId="0" xfId="0" applyFont="1" applyFill="1" applyBorder="1"/>
    <xf numFmtId="4" fontId="6" fillId="0" borderId="0" xfId="0" applyNumberFormat="1" applyFont="1" applyBorder="1" applyAlignment="1">
      <alignment horizontal="right"/>
    </xf>
    <xf numFmtId="0" fontId="4" fillId="0" borderId="0" xfId="0" applyFont="1"/>
    <xf numFmtId="4" fontId="2" fillId="0" borderId="9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/>
    <xf numFmtId="4" fontId="3" fillId="0" borderId="0" xfId="0" applyNumberFormat="1" applyFont="1"/>
    <xf numFmtId="4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352425</xdr:colOff>
      <xdr:row>12</xdr:row>
      <xdr:rowOff>104774</xdr:rowOff>
    </xdr:from>
    <xdr:ext cx="849637" cy="409575"/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6525" y="23907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762000</xdr:colOff>
      <xdr:row>12</xdr:row>
      <xdr:rowOff>0</xdr:rowOff>
    </xdr:from>
    <xdr:ext cx="762066" cy="518205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0" y="228600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M136"/>
  <sheetViews>
    <sheetView tabSelected="1" topLeftCell="A122" workbookViewId="0">
      <selection activeCell="K8" sqref="K8"/>
    </sheetView>
  </sheetViews>
  <sheetFormatPr baseColWidth="10" defaultColWidth="9.140625" defaultRowHeight="15" x14ac:dyDescent="0.25"/>
  <cols>
    <col min="5" max="5" width="12.28515625" customWidth="1"/>
    <col min="6" max="6" width="15.5703125" customWidth="1"/>
    <col min="7" max="7" width="13.42578125" customWidth="1"/>
    <col min="8" max="8" width="14.140625" customWidth="1"/>
    <col min="9" max="9" width="16.140625" customWidth="1"/>
    <col min="10" max="10" width="15.5703125" customWidth="1"/>
    <col min="11" max="13" width="11.85546875" customWidth="1"/>
  </cols>
  <sheetData>
    <row r="10" spans="1:13" ht="15" customHeight="1" x14ac:dyDescent="0.25"/>
    <row r="11" spans="1:13" ht="15" customHeight="1" x14ac:dyDescent="0.25"/>
    <row r="13" spans="1:13" ht="15" customHeight="1" x14ac:dyDescent="0.25"/>
    <row r="14" spans="1:13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3" x14ac:dyDescent="0.25">
      <c r="A15" s="47" t="s">
        <v>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1:13" x14ac:dyDescent="0.25">
      <c r="A16" s="48" t="s">
        <v>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</row>
    <row r="17" spans="1:13" x14ac:dyDescent="0.25">
      <c r="A17" s="2" t="s">
        <v>2</v>
      </c>
      <c r="B17" s="3" t="s">
        <v>3</v>
      </c>
      <c r="C17" s="4"/>
      <c r="D17" s="4"/>
      <c r="E17" s="5"/>
      <c r="F17" s="6" t="s">
        <v>4</v>
      </c>
      <c r="G17" s="7" t="s">
        <v>5</v>
      </c>
      <c r="H17" s="8" t="s">
        <v>6</v>
      </c>
      <c r="I17" s="38" t="s">
        <v>128</v>
      </c>
      <c r="J17" s="38" t="s">
        <v>129</v>
      </c>
      <c r="K17" s="38" t="s">
        <v>131</v>
      </c>
      <c r="L17" s="38" t="s">
        <v>132</v>
      </c>
      <c r="M17" s="9" t="s">
        <v>7</v>
      </c>
    </row>
    <row r="18" spans="1:13" x14ac:dyDescent="0.25">
      <c r="A18" s="10" t="s">
        <v>8</v>
      </c>
      <c r="B18" s="11" t="s">
        <v>9</v>
      </c>
      <c r="C18" s="11"/>
      <c r="D18" s="12"/>
      <c r="E18" s="12"/>
      <c r="F18" s="13">
        <f t="shared" ref="F18:L18" si="0">SUM(F19:F23)</f>
        <v>18623980.59</v>
      </c>
      <c r="G18" s="13">
        <f t="shared" si="0"/>
        <v>20094134.43</v>
      </c>
      <c r="H18" s="13">
        <f t="shared" si="0"/>
        <v>20699864.780000001</v>
      </c>
      <c r="I18" s="13">
        <f t="shared" si="0"/>
        <v>21305145.949999999</v>
      </c>
      <c r="J18" s="13">
        <f t="shared" si="0"/>
        <v>35093298.869999997</v>
      </c>
      <c r="K18" s="13">
        <f t="shared" si="0"/>
        <v>19243972.210000001</v>
      </c>
      <c r="L18" s="13">
        <f t="shared" si="0"/>
        <v>20491333.789999999</v>
      </c>
      <c r="M18" s="13">
        <f>+M19+M20+M21+M22+M23</f>
        <v>155551730.62</v>
      </c>
    </row>
    <row r="19" spans="1:13" x14ac:dyDescent="0.25">
      <c r="A19" s="14"/>
      <c r="B19" s="15" t="s">
        <v>10</v>
      </c>
      <c r="C19" s="16"/>
      <c r="D19" s="16"/>
      <c r="E19" s="12"/>
      <c r="F19" s="17">
        <v>15498663.82</v>
      </c>
      <c r="G19" s="17">
        <v>17005330.489999998</v>
      </c>
      <c r="H19" s="17">
        <v>17606859.66</v>
      </c>
      <c r="I19" s="17">
        <v>18184491.079999998</v>
      </c>
      <c r="J19" s="17">
        <v>17215245.579999998</v>
      </c>
      <c r="K19" s="17">
        <v>16144830.49</v>
      </c>
      <c r="L19" s="17">
        <v>17362417.469999999</v>
      </c>
      <c r="M19" s="17">
        <f>SUM(F19:L19)</f>
        <v>119017838.58999999</v>
      </c>
    </row>
    <row r="20" spans="1:13" x14ac:dyDescent="0.25">
      <c r="A20" s="14"/>
      <c r="B20" s="15" t="s">
        <v>11</v>
      </c>
      <c r="C20" s="16"/>
      <c r="D20" s="16"/>
      <c r="E20" s="12"/>
      <c r="F20" s="17">
        <v>740000</v>
      </c>
      <c r="G20" s="17">
        <v>700000</v>
      </c>
      <c r="H20" s="17">
        <v>735000</v>
      </c>
      <c r="I20" s="17">
        <v>735000</v>
      </c>
      <c r="J20" s="17">
        <v>15482441.92</v>
      </c>
      <c r="K20" s="17">
        <v>725000</v>
      </c>
      <c r="L20" s="17">
        <v>740000</v>
      </c>
      <c r="M20" s="17">
        <f t="shared" ref="M20:M23" si="1">SUM(F20:L20)</f>
        <v>19857441.920000002</v>
      </c>
    </row>
    <row r="21" spans="1:13" x14ac:dyDescent="0.25">
      <c r="A21" s="14"/>
      <c r="B21" s="15" t="s">
        <v>12</v>
      </c>
      <c r="C21" s="18"/>
      <c r="D21" s="18"/>
      <c r="E21" s="12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f t="shared" si="1"/>
        <v>0</v>
      </c>
    </row>
    <row r="22" spans="1:13" x14ac:dyDescent="0.25">
      <c r="A22" s="14"/>
      <c r="B22" s="15" t="s">
        <v>13</v>
      </c>
      <c r="C22" s="18"/>
      <c r="D22" s="18"/>
      <c r="E22" s="12"/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f t="shared" si="1"/>
        <v>0</v>
      </c>
    </row>
    <row r="23" spans="1:13" x14ac:dyDescent="0.25">
      <c r="A23" s="14"/>
      <c r="B23" s="41" t="s">
        <v>14</v>
      </c>
      <c r="C23" s="41"/>
      <c r="D23" s="41"/>
      <c r="E23" s="12"/>
      <c r="F23" s="17">
        <v>2385316.77</v>
      </c>
      <c r="G23" s="17">
        <v>2388803.94</v>
      </c>
      <c r="H23" s="17">
        <v>2358005.12</v>
      </c>
      <c r="I23" s="17">
        <v>2385654.87</v>
      </c>
      <c r="J23" s="17">
        <v>2395611.37</v>
      </c>
      <c r="K23" s="17">
        <v>2374141.7200000002</v>
      </c>
      <c r="L23" s="17">
        <v>2388916.3199999998</v>
      </c>
      <c r="M23" s="17">
        <f t="shared" si="1"/>
        <v>16676450.110000001</v>
      </c>
    </row>
    <row r="24" spans="1:13" x14ac:dyDescent="0.25">
      <c r="A24" s="10" t="s">
        <v>15</v>
      </c>
      <c r="B24" s="19" t="s">
        <v>16</v>
      </c>
      <c r="C24" s="16"/>
      <c r="D24" s="12"/>
      <c r="E24" s="12"/>
      <c r="F24" s="13">
        <f>SUM(F25:F34)</f>
        <v>5552129.5299999993</v>
      </c>
      <c r="G24" s="13">
        <f t="shared" ref="G24:M24" si="2">SUM(G25:G36)</f>
        <v>1747749.42</v>
      </c>
      <c r="H24" s="13">
        <f t="shared" si="2"/>
        <v>3658215.06</v>
      </c>
      <c r="I24" s="13">
        <f t="shared" si="2"/>
        <v>3628142.7399999998</v>
      </c>
      <c r="J24" s="13">
        <f t="shared" si="2"/>
        <v>2227347.54</v>
      </c>
      <c r="K24" s="13">
        <f t="shared" si="2"/>
        <v>4773279.9700000007</v>
      </c>
      <c r="L24" s="13">
        <f t="shared" si="2"/>
        <v>3560473.34</v>
      </c>
      <c r="M24" s="13">
        <f t="shared" si="2"/>
        <v>25147337.599999998</v>
      </c>
    </row>
    <row r="25" spans="1:13" x14ac:dyDescent="0.25">
      <c r="A25" s="14"/>
      <c r="B25" s="15" t="s">
        <v>17</v>
      </c>
      <c r="C25" s="16"/>
      <c r="D25" s="16"/>
      <c r="E25" s="12"/>
      <c r="F25" s="17">
        <f>1174780.96+0.05</f>
        <v>1174781.01</v>
      </c>
      <c r="G25" s="17">
        <v>19970.990000000002</v>
      </c>
      <c r="H25" s="17">
        <v>1046309.13</v>
      </c>
      <c r="I25" s="17">
        <v>43359.199999999997</v>
      </c>
      <c r="J25" s="17">
        <v>531923.43000000005</v>
      </c>
      <c r="K25" s="17">
        <v>807832.19</v>
      </c>
      <c r="L25" s="17">
        <v>885012.1</v>
      </c>
      <c r="M25" s="17">
        <f>SUM(F25:L25)</f>
        <v>4509188.05</v>
      </c>
    </row>
    <row r="26" spans="1:13" x14ac:dyDescent="0.25">
      <c r="A26" s="20"/>
      <c r="B26" s="21" t="s">
        <v>18</v>
      </c>
      <c r="C26" s="41"/>
      <c r="D26" s="41"/>
      <c r="E26" s="12"/>
      <c r="F26" s="17">
        <v>177000</v>
      </c>
      <c r="G26" s="17">
        <v>177000</v>
      </c>
      <c r="H26" s="17">
        <v>230100</v>
      </c>
      <c r="I26" s="17">
        <v>194700</v>
      </c>
      <c r="J26" s="17">
        <v>17700</v>
      </c>
      <c r="K26" s="17">
        <v>194700</v>
      </c>
      <c r="L26" s="17">
        <v>194700</v>
      </c>
      <c r="M26" s="17">
        <f t="shared" ref="M26:M36" si="3">SUM(F26:L26)</f>
        <v>1185900</v>
      </c>
    </row>
    <row r="27" spans="1:13" x14ac:dyDescent="0.25">
      <c r="A27" s="14"/>
      <c r="B27" s="15" t="s">
        <v>19</v>
      </c>
      <c r="C27" s="16"/>
      <c r="D27" s="16"/>
      <c r="E27" s="12"/>
      <c r="F27" s="17">
        <v>0</v>
      </c>
      <c r="G27" s="17">
        <v>190315</v>
      </c>
      <c r="H27" s="17">
        <v>0</v>
      </c>
      <c r="I27" s="17">
        <v>246555</v>
      </c>
      <c r="J27" s="17">
        <v>45650</v>
      </c>
      <c r="K27" s="17">
        <v>434460</v>
      </c>
      <c r="L27" s="17">
        <v>0</v>
      </c>
      <c r="M27" s="17">
        <f t="shared" si="3"/>
        <v>916980</v>
      </c>
    </row>
    <row r="28" spans="1:13" x14ac:dyDescent="0.25">
      <c r="A28" s="14"/>
      <c r="B28" s="41" t="s">
        <v>20</v>
      </c>
      <c r="C28" s="41"/>
      <c r="D28" s="41"/>
      <c r="E28" s="12"/>
      <c r="F28" s="17">
        <v>0</v>
      </c>
      <c r="G28" s="17">
        <v>0</v>
      </c>
      <c r="H28" s="17">
        <v>50000</v>
      </c>
      <c r="I28" s="17">
        <v>0</v>
      </c>
      <c r="J28" s="17">
        <v>0</v>
      </c>
      <c r="K28" s="17">
        <v>100000</v>
      </c>
      <c r="L28" s="17">
        <v>0</v>
      </c>
      <c r="M28" s="17">
        <f t="shared" si="3"/>
        <v>150000</v>
      </c>
    </row>
    <row r="29" spans="1:13" x14ac:dyDescent="0.25">
      <c r="A29" s="14"/>
      <c r="B29" s="15" t="s">
        <v>21</v>
      </c>
      <c r="C29" s="16"/>
      <c r="D29" s="16"/>
      <c r="E29" s="22"/>
      <c r="F29" s="17">
        <v>1120643.4099999999</v>
      </c>
      <c r="G29" s="17">
        <v>727643.43</v>
      </c>
      <c r="H29" s="17">
        <v>898861.43</v>
      </c>
      <c r="I29" s="17">
        <v>1975184.47</v>
      </c>
      <c r="J29" s="17">
        <v>1256674.1100000001</v>
      </c>
      <c r="K29" s="17">
        <v>1418192.51</v>
      </c>
      <c r="L29" s="17">
        <v>1253198.8999999999</v>
      </c>
      <c r="M29" s="17">
        <f t="shared" si="3"/>
        <v>8650398.2599999998</v>
      </c>
    </row>
    <row r="30" spans="1:13" x14ac:dyDescent="0.25">
      <c r="A30" s="14"/>
      <c r="B30" s="15" t="s">
        <v>22</v>
      </c>
      <c r="C30" s="16"/>
      <c r="D30" s="16"/>
      <c r="E30" s="12"/>
      <c r="F30" s="17">
        <v>2526165.11</v>
      </c>
      <c r="G30" s="17">
        <v>0</v>
      </c>
      <c r="H30" s="17">
        <v>209323</v>
      </c>
      <c r="I30" s="17">
        <v>118940</v>
      </c>
      <c r="J30" s="17">
        <v>103910</v>
      </c>
      <c r="K30" s="17">
        <v>103910</v>
      </c>
      <c r="L30" s="17">
        <v>102731</v>
      </c>
      <c r="M30" s="17">
        <f t="shared" si="3"/>
        <v>3164979.11</v>
      </c>
    </row>
    <row r="31" spans="1:13" x14ac:dyDescent="0.25">
      <c r="A31" s="14"/>
      <c r="B31" s="15" t="s">
        <v>23</v>
      </c>
      <c r="C31" s="16"/>
      <c r="D31" s="16"/>
      <c r="E31" s="12"/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f t="shared" si="3"/>
        <v>0</v>
      </c>
    </row>
    <row r="32" spans="1:13" x14ac:dyDescent="0.25">
      <c r="A32" s="14"/>
      <c r="B32" s="21" t="s">
        <v>24</v>
      </c>
      <c r="C32" s="16"/>
      <c r="D32" s="16"/>
      <c r="E32" s="12"/>
      <c r="F32" s="17">
        <v>249830</v>
      </c>
      <c r="G32" s="17">
        <v>398000</v>
      </c>
      <c r="H32" s="17">
        <v>249970</v>
      </c>
      <c r="I32" s="17">
        <v>249950</v>
      </c>
      <c r="J32" s="17">
        <v>250250</v>
      </c>
      <c r="K32" s="17">
        <v>251104</v>
      </c>
      <c r="L32" s="17">
        <v>256555.6</v>
      </c>
      <c r="M32" s="17">
        <f t="shared" si="3"/>
        <v>1905659.6</v>
      </c>
    </row>
    <row r="33" spans="1:13" x14ac:dyDescent="0.25">
      <c r="A33" s="14"/>
      <c r="B33" s="41" t="s">
        <v>25</v>
      </c>
      <c r="C33" s="41"/>
      <c r="D33" s="41"/>
      <c r="E33" s="41"/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f t="shared" si="3"/>
        <v>0</v>
      </c>
    </row>
    <row r="34" spans="1:13" x14ac:dyDescent="0.25">
      <c r="A34" s="14"/>
      <c r="B34" s="21" t="s">
        <v>26</v>
      </c>
      <c r="C34" s="41"/>
      <c r="D34" s="41"/>
      <c r="E34" s="41"/>
      <c r="F34" s="17">
        <v>303710</v>
      </c>
      <c r="G34" s="17">
        <v>0</v>
      </c>
      <c r="H34" s="17">
        <v>274000</v>
      </c>
      <c r="I34" s="17">
        <v>124000</v>
      </c>
      <c r="J34" s="17">
        <v>21240</v>
      </c>
      <c r="K34" s="17">
        <v>452400</v>
      </c>
      <c r="L34" s="17">
        <v>576250.74</v>
      </c>
      <c r="M34" s="17">
        <f t="shared" si="3"/>
        <v>1751600.74</v>
      </c>
    </row>
    <row r="35" spans="1:13" x14ac:dyDescent="0.25">
      <c r="A35" s="14"/>
      <c r="B35" s="21" t="s">
        <v>27</v>
      </c>
      <c r="C35" s="41"/>
      <c r="D35" s="41"/>
      <c r="E35" s="12"/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f t="shared" si="3"/>
        <v>0</v>
      </c>
    </row>
    <row r="36" spans="1:13" x14ac:dyDescent="0.25">
      <c r="A36" s="14"/>
      <c r="B36" s="41" t="s">
        <v>28</v>
      </c>
      <c r="C36" s="41"/>
      <c r="D36" s="41"/>
      <c r="E36" s="12"/>
      <c r="F36" s="17">
        <v>0</v>
      </c>
      <c r="G36" s="17">
        <v>234820</v>
      </c>
      <c r="H36" s="17">
        <v>699651.5</v>
      </c>
      <c r="I36" s="17">
        <v>675454.07</v>
      </c>
      <c r="J36" s="17">
        <v>0</v>
      </c>
      <c r="K36" s="17">
        <v>1010681.27</v>
      </c>
      <c r="L36" s="17">
        <v>292025</v>
      </c>
      <c r="M36" s="17">
        <f t="shared" si="3"/>
        <v>2912631.84</v>
      </c>
    </row>
    <row r="37" spans="1:13" x14ac:dyDescent="0.25">
      <c r="A37" s="10" t="s">
        <v>29</v>
      </c>
      <c r="B37" s="19" t="s">
        <v>30</v>
      </c>
      <c r="C37" s="16"/>
      <c r="D37" s="12"/>
      <c r="E37" s="12"/>
      <c r="F37" s="13">
        <f>+F40+F38+F39+F41+F42+F43+F44</f>
        <v>1895053.54</v>
      </c>
      <c r="G37" s="13">
        <f>+G40+G38+G39+G41+G42+G43+G44+G47</f>
        <v>1509152.9300000002</v>
      </c>
      <c r="H37" s="13">
        <f>+H40+H38+H39+H41+H42+H43+H44+H47</f>
        <v>191904.38</v>
      </c>
      <c r="I37" s="13">
        <f>SUM(I38:I47)</f>
        <v>2717212.2</v>
      </c>
      <c r="J37" s="13">
        <f>SUM(J38:J47)</f>
        <v>6823929.9800000004</v>
      </c>
      <c r="K37" s="13">
        <f>SUM(K38:K47)</f>
        <v>843875.46</v>
      </c>
      <c r="L37" s="13">
        <f>SUM(L38:L47)</f>
        <v>2547508.36</v>
      </c>
      <c r="M37" s="13">
        <f>SUM(M38:M47)</f>
        <v>16528636.850000001</v>
      </c>
    </row>
    <row r="38" spans="1:13" x14ac:dyDescent="0.25">
      <c r="A38" s="14"/>
      <c r="B38" s="41" t="s">
        <v>31</v>
      </c>
      <c r="C38" s="41"/>
      <c r="D38" s="41"/>
      <c r="E38" s="12"/>
      <c r="F38" s="17">
        <v>132297.19</v>
      </c>
      <c r="G38" s="17">
        <v>159401.37</v>
      </c>
      <c r="H38" s="17">
        <v>150924.28</v>
      </c>
      <c r="I38" s="17">
        <v>181569.2</v>
      </c>
      <c r="J38" s="17">
        <v>118318.14</v>
      </c>
      <c r="K38" s="17">
        <v>221075.46</v>
      </c>
      <c r="L38" s="17">
        <v>659508.36</v>
      </c>
      <c r="M38" s="17">
        <f>SUM(F38:L38)</f>
        <v>1623094</v>
      </c>
    </row>
    <row r="39" spans="1:13" x14ac:dyDescent="0.25">
      <c r="A39" s="14"/>
      <c r="B39" s="15" t="s">
        <v>32</v>
      </c>
      <c r="C39" s="16"/>
      <c r="D39" s="16"/>
      <c r="E39" s="12"/>
      <c r="F39" s="17">
        <v>151545.63</v>
      </c>
      <c r="G39" s="17">
        <v>0</v>
      </c>
      <c r="H39" s="17">
        <v>0</v>
      </c>
      <c r="I39" s="17">
        <v>139605.79999999999</v>
      </c>
      <c r="J39" s="17">
        <v>236401.2</v>
      </c>
      <c r="K39" s="17">
        <v>0</v>
      </c>
      <c r="L39" s="17">
        <v>0</v>
      </c>
      <c r="M39" s="17">
        <f t="shared" ref="M39:M48" si="4">SUM(F39:L39)</f>
        <v>527552.63</v>
      </c>
    </row>
    <row r="40" spans="1:13" x14ac:dyDescent="0.25">
      <c r="A40" s="14"/>
      <c r="B40" s="41" t="s">
        <v>33</v>
      </c>
      <c r="C40" s="41"/>
      <c r="D40" s="41"/>
      <c r="E40" s="12"/>
      <c r="F40" s="17">
        <v>0</v>
      </c>
      <c r="G40" s="17">
        <v>0</v>
      </c>
      <c r="H40" s="17">
        <v>0</v>
      </c>
      <c r="I40" s="17">
        <v>0</v>
      </c>
      <c r="J40" s="17">
        <v>1888</v>
      </c>
      <c r="K40" s="17">
        <v>0</v>
      </c>
      <c r="L40" s="17">
        <v>0</v>
      </c>
      <c r="M40" s="17">
        <f t="shared" si="4"/>
        <v>1888</v>
      </c>
    </row>
    <row r="41" spans="1:13" x14ac:dyDescent="0.25">
      <c r="A41" s="14"/>
      <c r="B41" s="41" t="s">
        <v>34</v>
      </c>
      <c r="C41" s="41"/>
      <c r="D41" s="41"/>
      <c r="E41" s="12"/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f t="shared" si="4"/>
        <v>0</v>
      </c>
    </row>
    <row r="42" spans="1:13" x14ac:dyDescent="0.25">
      <c r="A42" s="14"/>
      <c r="B42" s="41" t="s">
        <v>35</v>
      </c>
      <c r="C42" s="41"/>
      <c r="D42" s="41"/>
      <c r="E42" s="12"/>
      <c r="F42" s="17">
        <v>0</v>
      </c>
      <c r="G42" s="17">
        <v>0</v>
      </c>
      <c r="H42" s="17">
        <v>0</v>
      </c>
      <c r="I42" s="17">
        <v>0</v>
      </c>
      <c r="J42" s="17">
        <v>132031.38</v>
      </c>
      <c r="K42" s="17">
        <v>0</v>
      </c>
      <c r="L42" s="17">
        <v>0</v>
      </c>
      <c r="M42" s="17">
        <f t="shared" si="4"/>
        <v>132031.38</v>
      </c>
    </row>
    <row r="43" spans="1:13" x14ac:dyDescent="0.25">
      <c r="A43" s="14"/>
      <c r="B43" s="41" t="s">
        <v>36</v>
      </c>
      <c r="C43" s="41"/>
      <c r="D43" s="41"/>
      <c r="E43" s="12"/>
      <c r="F43" s="17">
        <v>0</v>
      </c>
      <c r="G43" s="17">
        <v>0</v>
      </c>
      <c r="H43" s="17">
        <v>0</v>
      </c>
      <c r="I43" s="17">
        <v>0</v>
      </c>
      <c r="J43" s="17">
        <v>1899919.22</v>
      </c>
      <c r="K43" s="17">
        <v>0</v>
      </c>
      <c r="L43" s="17">
        <v>0</v>
      </c>
      <c r="M43" s="17">
        <f t="shared" si="4"/>
        <v>1899919.22</v>
      </c>
    </row>
    <row r="44" spans="1:13" x14ac:dyDescent="0.25">
      <c r="A44" s="14"/>
      <c r="B44" s="21" t="s">
        <v>37</v>
      </c>
      <c r="C44" s="41"/>
      <c r="D44" s="41"/>
      <c r="E44" s="12"/>
      <c r="F44" s="17">
        <v>1611210.72</v>
      </c>
      <c r="G44" s="17">
        <v>1324027.56</v>
      </c>
      <c r="H44" s="17">
        <v>40980.1</v>
      </c>
      <c r="I44" s="17">
        <v>1255400</v>
      </c>
      <c r="J44" s="17">
        <v>3006443.62</v>
      </c>
      <c r="K44" s="17">
        <v>622800</v>
      </c>
      <c r="L44" s="17">
        <v>1888000</v>
      </c>
      <c r="M44" s="17">
        <f t="shared" si="4"/>
        <v>9748862</v>
      </c>
    </row>
    <row r="45" spans="1:13" x14ac:dyDescent="0.25">
      <c r="A45" s="14"/>
      <c r="B45" s="23" t="s">
        <v>38</v>
      </c>
      <c r="C45" s="41"/>
      <c r="D45" s="41"/>
      <c r="E45" s="23"/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f t="shared" si="4"/>
        <v>0</v>
      </c>
    </row>
    <row r="46" spans="1:13" x14ac:dyDescent="0.25">
      <c r="A46" s="14"/>
      <c r="B46" s="23" t="s">
        <v>39</v>
      </c>
      <c r="C46" s="41"/>
      <c r="D46" s="41"/>
      <c r="E46" s="23"/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f t="shared" si="4"/>
        <v>0</v>
      </c>
    </row>
    <row r="47" spans="1:13" x14ac:dyDescent="0.25">
      <c r="A47" s="14"/>
      <c r="B47" s="41" t="s">
        <v>40</v>
      </c>
      <c r="C47" s="41"/>
      <c r="D47" s="41"/>
      <c r="E47" s="12"/>
      <c r="F47" s="17">
        <v>0</v>
      </c>
      <c r="G47" s="17">
        <v>25724</v>
      </c>
      <c r="H47" s="17">
        <v>0</v>
      </c>
      <c r="I47" s="17">
        <v>1140637.2</v>
      </c>
      <c r="J47" s="17">
        <v>1428928.42</v>
      </c>
      <c r="K47" s="17">
        <v>0</v>
      </c>
      <c r="L47" s="17">
        <v>0</v>
      </c>
      <c r="M47" s="17">
        <f t="shared" si="4"/>
        <v>2595289.62</v>
      </c>
    </row>
    <row r="48" spans="1:13" x14ac:dyDescent="0.25">
      <c r="A48" s="10" t="s">
        <v>41</v>
      </c>
      <c r="B48" s="19" t="s">
        <v>42</v>
      </c>
      <c r="C48" s="16"/>
      <c r="D48" s="12"/>
      <c r="E48" s="12"/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7">
        <f t="shared" si="4"/>
        <v>0</v>
      </c>
    </row>
    <row r="49" spans="1:13" x14ac:dyDescent="0.25">
      <c r="A49" s="14"/>
      <c r="B49" s="49" t="s">
        <v>43</v>
      </c>
      <c r="C49" s="49"/>
      <c r="D49" s="49"/>
      <c r="E49" s="49"/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f t="shared" ref="M49:M60" si="5">SUM(F49:F49)</f>
        <v>0</v>
      </c>
    </row>
    <row r="50" spans="1:13" x14ac:dyDescent="0.25">
      <c r="A50" s="14"/>
      <c r="B50" s="21" t="s">
        <v>44</v>
      </c>
      <c r="C50" s="41"/>
      <c r="D50" s="41"/>
      <c r="E50" s="41"/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f t="shared" si="5"/>
        <v>0</v>
      </c>
    </row>
    <row r="51" spans="1:13" x14ac:dyDescent="0.25">
      <c r="A51" s="14"/>
      <c r="B51" s="21" t="s">
        <v>45</v>
      </c>
      <c r="C51" s="41"/>
      <c r="D51" s="41"/>
      <c r="E51" s="12"/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f t="shared" si="5"/>
        <v>0</v>
      </c>
    </row>
    <row r="52" spans="1:13" x14ac:dyDescent="0.25">
      <c r="A52" s="14"/>
      <c r="B52" s="21" t="s">
        <v>46</v>
      </c>
      <c r="C52" s="41"/>
      <c r="D52" s="41"/>
      <c r="E52" s="12"/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f t="shared" si="5"/>
        <v>0</v>
      </c>
    </row>
    <row r="53" spans="1:13" x14ac:dyDescent="0.25">
      <c r="A53" s="14"/>
      <c r="B53" s="21" t="s">
        <v>47</v>
      </c>
      <c r="C53" s="41"/>
      <c r="D53" s="41"/>
      <c r="E53" s="12"/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f t="shared" si="5"/>
        <v>0</v>
      </c>
    </row>
    <row r="54" spans="1:13" x14ac:dyDescent="0.25">
      <c r="A54" s="14"/>
      <c r="B54" s="21" t="s">
        <v>48</v>
      </c>
      <c r="C54" s="41"/>
      <c r="D54" s="41"/>
      <c r="E54" s="12"/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f t="shared" si="5"/>
        <v>0</v>
      </c>
    </row>
    <row r="55" spans="1:13" x14ac:dyDescent="0.25">
      <c r="A55" s="14"/>
      <c r="B55" s="21" t="s">
        <v>49</v>
      </c>
      <c r="C55" s="41"/>
      <c r="D55" s="41"/>
      <c r="E55" s="12"/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f t="shared" si="5"/>
        <v>0</v>
      </c>
    </row>
    <row r="56" spans="1:13" x14ac:dyDescent="0.25">
      <c r="A56" s="14"/>
      <c r="B56" s="21" t="s">
        <v>50</v>
      </c>
      <c r="C56" s="41"/>
      <c r="D56" s="41"/>
      <c r="E56" s="12"/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f t="shared" si="5"/>
        <v>0</v>
      </c>
    </row>
    <row r="57" spans="1:13" x14ac:dyDescent="0.25">
      <c r="A57" s="14"/>
      <c r="B57" s="21" t="s">
        <v>49</v>
      </c>
      <c r="C57" s="41"/>
      <c r="D57" s="41"/>
      <c r="E57" s="12"/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f t="shared" si="5"/>
        <v>0</v>
      </c>
    </row>
    <row r="58" spans="1:13" x14ac:dyDescent="0.25">
      <c r="A58" s="24"/>
      <c r="B58" s="12" t="s">
        <v>51</v>
      </c>
      <c r="C58" s="12"/>
      <c r="D58" s="12"/>
      <c r="E58" s="12"/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f t="shared" si="5"/>
        <v>0</v>
      </c>
    </row>
    <row r="59" spans="1:13" x14ac:dyDescent="0.25">
      <c r="A59" s="24"/>
      <c r="B59" s="12" t="s">
        <v>52</v>
      </c>
      <c r="C59" s="12"/>
      <c r="D59" s="12"/>
      <c r="E59" s="12"/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f t="shared" si="5"/>
        <v>0</v>
      </c>
    </row>
    <row r="60" spans="1:13" x14ac:dyDescent="0.25">
      <c r="A60" s="24"/>
      <c r="B60" s="12" t="s">
        <v>53</v>
      </c>
      <c r="C60" s="12"/>
      <c r="D60" s="12"/>
      <c r="E60" s="12"/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f t="shared" si="5"/>
        <v>0</v>
      </c>
    </row>
    <row r="61" spans="1:13" x14ac:dyDescent="0.25">
      <c r="A61" s="25" t="s">
        <v>54</v>
      </c>
      <c r="B61" s="22" t="s">
        <v>55</v>
      </c>
      <c r="C61" s="12"/>
      <c r="D61" s="12"/>
      <c r="E61" s="12"/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</row>
    <row r="62" spans="1:13" x14ac:dyDescent="0.25">
      <c r="A62" s="24"/>
      <c r="B62" s="12" t="s">
        <v>56</v>
      </c>
      <c r="C62" s="12"/>
      <c r="D62" s="12"/>
      <c r="E62" s="12"/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f t="shared" ref="M62:M73" si="6">SUM(F62:F62)</f>
        <v>0</v>
      </c>
    </row>
    <row r="63" spans="1:13" x14ac:dyDescent="0.25">
      <c r="A63" s="24"/>
      <c r="B63" s="12" t="s">
        <v>57</v>
      </c>
      <c r="C63" s="12"/>
      <c r="D63" s="12"/>
      <c r="E63" s="12"/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f t="shared" si="6"/>
        <v>0</v>
      </c>
    </row>
    <row r="64" spans="1:13" x14ac:dyDescent="0.25">
      <c r="A64" s="24"/>
      <c r="B64" s="12" t="s">
        <v>45</v>
      </c>
      <c r="C64" s="12"/>
      <c r="D64" s="12"/>
      <c r="E64" s="12"/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f t="shared" si="6"/>
        <v>0</v>
      </c>
    </row>
    <row r="65" spans="1:13" x14ac:dyDescent="0.25">
      <c r="A65" s="24"/>
      <c r="B65" s="12" t="s">
        <v>58</v>
      </c>
      <c r="C65" s="12"/>
      <c r="D65" s="12"/>
      <c r="E65" s="12"/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f t="shared" si="6"/>
        <v>0</v>
      </c>
    </row>
    <row r="66" spans="1:13" x14ac:dyDescent="0.25">
      <c r="A66" s="24"/>
      <c r="B66" s="12" t="s">
        <v>47</v>
      </c>
      <c r="C66" s="12"/>
      <c r="D66" s="12"/>
      <c r="E66" s="12"/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f t="shared" si="6"/>
        <v>0</v>
      </c>
    </row>
    <row r="67" spans="1:13" x14ac:dyDescent="0.25">
      <c r="A67" s="25"/>
      <c r="B67" s="12" t="s">
        <v>59</v>
      </c>
      <c r="C67" s="12"/>
      <c r="D67" s="12"/>
      <c r="E67" s="12"/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f t="shared" si="6"/>
        <v>0</v>
      </c>
    </row>
    <row r="68" spans="1:13" x14ac:dyDescent="0.25">
      <c r="A68" s="24"/>
      <c r="B68" s="21" t="s">
        <v>49</v>
      </c>
      <c r="C68" s="21"/>
      <c r="D68" s="21"/>
      <c r="E68" s="21"/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f t="shared" si="6"/>
        <v>0</v>
      </c>
    </row>
    <row r="69" spans="1:13" x14ac:dyDescent="0.25">
      <c r="A69" s="14"/>
      <c r="B69" s="21" t="s">
        <v>60</v>
      </c>
      <c r="C69" s="21"/>
      <c r="D69" s="21"/>
      <c r="E69" s="21"/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f t="shared" si="6"/>
        <v>0</v>
      </c>
    </row>
    <row r="70" spans="1:13" x14ac:dyDescent="0.25">
      <c r="A70" s="14"/>
      <c r="B70" s="21" t="s">
        <v>49</v>
      </c>
      <c r="C70" s="21"/>
      <c r="D70" s="21"/>
      <c r="E70" s="21"/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f t="shared" si="6"/>
        <v>0</v>
      </c>
    </row>
    <row r="71" spans="1:13" x14ac:dyDescent="0.25">
      <c r="A71" s="14"/>
      <c r="B71" s="21" t="s">
        <v>61</v>
      </c>
      <c r="C71" s="21"/>
      <c r="D71" s="21"/>
      <c r="E71" s="21"/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f t="shared" si="6"/>
        <v>0</v>
      </c>
    </row>
    <row r="72" spans="1:13" x14ac:dyDescent="0.25">
      <c r="A72" s="14"/>
      <c r="B72" s="21" t="s">
        <v>62</v>
      </c>
      <c r="C72" s="21"/>
      <c r="D72" s="21"/>
      <c r="E72" s="21"/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f t="shared" si="6"/>
        <v>0</v>
      </c>
    </row>
    <row r="73" spans="1:13" x14ac:dyDescent="0.25">
      <c r="A73" s="14"/>
      <c r="B73" s="21" t="s">
        <v>53</v>
      </c>
      <c r="C73" s="21"/>
      <c r="D73" s="21"/>
      <c r="E73" s="21"/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f t="shared" si="6"/>
        <v>0</v>
      </c>
    </row>
    <row r="74" spans="1:13" x14ac:dyDescent="0.25">
      <c r="A74" s="26" t="s">
        <v>63</v>
      </c>
      <c r="B74" s="27" t="s">
        <v>64</v>
      </c>
      <c r="C74" s="21"/>
      <c r="D74" s="21"/>
      <c r="E74" s="21"/>
      <c r="F74" s="13">
        <v>0</v>
      </c>
      <c r="G74" s="13">
        <v>0</v>
      </c>
      <c r="H74" s="13">
        <v>0</v>
      </c>
      <c r="I74" s="13">
        <f>SUM(I75:I81)</f>
        <v>1159744.8999999999</v>
      </c>
      <c r="J74" s="13">
        <f>SUM(J75:J83)</f>
        <v>1815040.8499999999</v>
      </c>
      <c r="K74" s="13">
        <f>SUM(K75:K83)</f>
        <v>0</v>
      </c>
      <c r="L74" s="13">
        <f>SUM(L75:L83)</f>
        <v>0</v>
      </c>
      <c r="M74" s="13">
        <f>SUM(M75:M84)</f>
        <v>2974785.75</v>
      </c>
    </row>
    <row r="75" spans="1:13" x14ac:dyDescent="0.25">
      <c r="A75" s="14"/>
      <c r="B75" s="21" t="s">
        <v>65</v>
      </c>
      <c r="C75" s="21"/>
      <c r="D75" s="21"/>
      <c r="E75" s="21"/>
      <c r="F75" s="17">
        <v>0</v>
      </c>
      <c r="G75" s="17">
        <v>0</v>
      </c>
      <c r="H75" s="17">
        <v>0</v>
      </c>
      <c r="I75" s="17">
        <v>21210.5</v>
      </c>
      <c r="J75" s="17">
        <v>875847.31</v>
      </c>
      <c r="K75" s="17">
        <v>0</v>
      </c>
      <c r="L75" s="17">
        <v>0</v>
      </c>
      <c r="M75" s="17">
        <f t="shared" ref="M75:M85" si="7">SUM(F75:K75)</f>
        <v>897057.81</v>
      </c>
    </row>
    <row r="76" spans="1:13" x14ac:dyDescent="0.25">
      <c r="A76" s="14"/>
      <c r="B76" s="21" t="s">
        <v>66</v>
      </c>
      <c r="C76" s="21"/>
      <c r="D76" s="21"/>
      <c r="E76" s="21"/>
      <c r="F76" s="17">
        <v>0</v>
      </c>
      <c r="G76" s="17">
        <v>0</v>
      </c>
      <c r="H76" s="17">
        <v>0</v>
      </c>
      <c r="I76" s="17">
        <v>0</v>
      </c>
      <c r="J76" s="17">
        <v>331824.11</v>
      </c>
      <c r="K76" s="17">
        <v>0</v>
      </c>
      <c r="L76" s="17">
        <v>0</v>
      </c>
      <c r="M76" s="17">
        <f t="shared" si="7"/>
        <v>331824.11</v>
      </c>
    </row>
    <row r="77" spans="1:13" x14ac:dyDescent="0.25">
      <c r="A77" s="14"/>
      <c r="B77" s="21" t="s">
        <v>67</v>
      </c>
      <c r="C77" s="21"/>
      <c r="D77" s="21"/>
      <c r="E77" s="21"/>
      <c r="F77" s="17">
        <v>0</v>
      </c>
      <c r="G77" s="17">
        <v>0</v>
      </c>
      <c r="H77" s="17">
        <v>0</v>
      </c>
      <c r="I77" s="17">
        <v>69734.399999999994</v>
      </c>
      <c r="J77" s="17">
        <v>3398.4</v>
      </c>
      <c r="K77" s="17">
        <v>0</v>
      </c>
      <c r="L77" s="17">
        <v>0</v>
      </c>
      <c r="M77" s="17">
        <f t="shared" si="7"/>
        <v>73132.799999999988</v>
      </c>
    </row>
    <row r="78" spans="1:13" x14ac:dyDescent="0.25">
      <c r="A78" s="14"/>
      <c r="B78" s="21" t="s">
        <v>68</v>
      </c>
      <c r="C78" s="21"/>
      <c r="D78" s="21"/>
      <c r="E78" s="21"/>
      <c r="F78" s="17">
        <v>0</v>
      </c>
      <c r="G78" s="17">
        <v>0</v>
      </c>
      <c r="H78" s="17">
        <v>0</v>
      </c>
      <c r="I78" s="17">
        <v>0</v>
      </c>
      <c r="J78" s="17">
        <v>27576.6</v>
      </c>
      <c r="K78" s="17">
        <v>0</v>
      </c>
      <c r="L78" s="17">
        <v>0</v>
      </c>
      <c r="M78" s="17">
        <f t="shared" si="7"/>
        <v>27576.6</v>
      </c>
    </row>
    <row r="79" spans="1:13" x14ac:dyDescent="0.25">
      <c r="A79" s="14"/>
      <c r="B79" s="21" t="s">
        <v>69</v>
      </c>
      <c r="C79" s="21"/>
      <c r="D79" s="21"/>
      <c r="E79" s="21"/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f t="shared" si="7"/>
        <v>0</v>
      </c>
    </row>
    <row r="80" spans="1:13" x14ac:dyDescent="0.25">
      <c r="A80" s="14"/>
      <c r="B80" s="21" t="s">
        <v>70</v>
      </c>
      <c r="C80" s="21"/>
      <c r="D80" s="21"/>
      <c r="E80" s="21"/>
      <c r="F80" s="17">
        <v>0</v>
      </c>
      <c r="G80" s="17">
        <v>0</v>
      </c>
      <c r="H80" s="17">
        <v>0</v>
      </c>
      <c r="I80" s="17">
        <v>1068800</v>
      </c>
      <c r="J80" s="17">
        <v>497380.02</v>
      </c>
      <c r="K80" s="17">
        <v>0</v>
      </c>
      <c r="L80" s="17">
        <v>0</v>
      </c>
      <c r="M80" s="17">
        <f t="shared" si="7"/>
        <v>1566180.02</v>
      </c>
    </row>
    <row r="81" spans="1:13" x14ac:dyDescent="0.25">
      <c r="A81" s="14"/>
      <c r="B81" s="21" t="s">
        <v>71</v>
      </c>
      <c r="C81" s="21"/>
      <c r="D81" s="21"/>
      <c r="E81" s="21"/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f t="shared" si="7"/>
        <v>0</v>
      </c>
    </row>
    <row r="82" spans="1:13" x14ac:dyDescent="0.25">
      <c r="A82" s="14"/>
      <c r="B82" s="21" t="s">
        <v>72</v>
      </c>
      <c r="C82" s="21"/>
      <c r="D82" s="21"/>
      <c r="E82" s="21"/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f t="shared" si="7"/>
        <v>0</v>
      </c>
    </row>
    <row r="83" spans="1:13" x14ac:dyDescent="0.25">
      <c r="A83" s="14"/>
      <c r="B83" s="21" t="s">
        <v>73</v>
      </c>
      <c r="C83" s="21"/>
      <c r="D83" s="21"/>
      <c r="E83" s="21"/>
      <c r="F83" s="17">
        <v>0</v>
      </c>
      <c r="G83" s="17">
        <v>0</v>
      </c>
      <c r="H83" s="17">
        <v>0</v>
      </c>
      <c r="I83" s="17">
        <v>0</v>
      </c>
      <c r="J83" s="17">
        <v>79014.41</v>
      </c>
      <c r="K83" s="17">
        <v>0</v>
      </c>
      <c r="L83" s="17">
        <v>0</v>
      </c>
      <c r="M83" s="17">
        <f t="shared" si="7"/>
        <v>79014.41</v>
      </c>
    </row>
    <row r="84" spans="1:13" x14ac:dyDescent="0.25">
      <c r="A84" s="14"/>
      <c r="B84" s="21" t="s">
        <v>74</v>
      </c>
      <c r="C84" s="21"/>
      <c r="D84" s="21"/>
      <c r="E84" s="21"/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f t="shared" si="7"/>
        <v>0</v>
      </c>
    </row>
    <row r="85" spans="1:13" x14ac:dyDescent="0.25">
      <c r="A85" s="14"/>
      <c r="B85" s="21" t="s">
        <v>75</v>
      </c>
      <c r="C85" s="21"/>
      <c r="D85" s="21"/>
      <c r="E85" s="21"/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f t="shared" si="7"/>
        <v>0</v>
      </c>
    </row>
    <row r="86" spans="1:13" x14ac:dyDescent="0.25">
      <c r="A86" s="26" t="s">
        <v>76</v>
      </c>
      <c r="B86" s="27" t="s">
        <v>77</v>
      </c>
      <c r="C86" s="21"/>
      <c r="D86" s="21"/>
      <c r="E86" s="21"/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</row>
    <row r="87" spans="1:13" x14ac:dyDescent="0.25">
      <c r="A87" s="26"/>
      <c r="B87" s="21" t="s">
        <v>78</v>
      </c>
      <c r="C87" s="21"/>
      <c r="D87" s="21"/>
      <c r="E87" s="21"/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f>SUM(F87:F87)</f>
        <v>0</v>
      </c>
    </row>
    <row r="88" spans="1:13" x14ac:dyDescent="0.25">
      <c r="A88" s="26"/>
      <c r="B88" s="21" t="s">
        <v>79</v>
      </c>
      <c r="C88" s="21"/>
      <c r="D88" s="21"/>
      <c r="E88" s="21"/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f>SUM(F88:F88)</f>
        <v>0</v>
      </c>
    </row>
    <row r="89" spans="1:13" x14ac:dyDescent="0.25">
      <c r="A89" s="26"/>
      <c r="B89" s="21" t="s">
        <v>80</v>
      </c>
      <c r="C89" s="21"/>
      <c r="D89" s="21"/>
      <c r="E89" s="21"/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f>SUM(F89:F89)</f>
        <v>0</v>
      </c>
    </row>
    <row r="90" spans="1:13" x14ac:dyDescent="0.25">
      <c r="A90" s="26"/>
      <c r="B90" s="21" t="s">
        <v>81</v>
      </c>
      <c r="C90" s="21"/>
      <c r="D90" s="21"/>
      <c r="E90" s="21"/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f>SUM(F90:F90)</f>
        <v>0</v>
      </c>
    </row>
    <row r="91" spans="1:13" x14ac:dyDescent="0.25">
      <c r="A91" s="26"/>
      <c r="B91" s="21" t="s">
        <v>82</v>
      </c>
      <c r="C91" s="21"/>
      <c r="D91" s="21"/>
      <c r="E91" s="21"/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f>SUM(F91:F91)</f>
        <v>0</v>
      </c>
    </row>
    <row r="92" spans="1:13" x14ac:dyDescent="0.25">
      <c r="A92" s="26" t="s">
        <v>83</v>
      </c>
      <c r="B92" s="27" t="s">
        <v>84</v>
      </c>
      <c r="C92" s="21"/>
      <c r="D92" s="21"/>
      <c r="E92" s="21"/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</row>
    <row r="93" spans="1:13" x14ac:dyDescent="0.25">
      <c r="A93" s="26"/>
      <c r="B93" s="27" t="s">
        <v>85</v>
      </c>
      <c r="C93" s="21"/>
      <c r="D93" s="21"/>
      <c r="E93" s="21"/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f>SUM(F93:F93)</f>
        <v>0</v>
      </c>
    </row>
    <row r="94" spans="1:13" x14ac:dyDescent="0.25">
      <c r="A94" s="26"/>
      <c r="B94" s="21" t="s">
        <v>86</v>
      </c>
      <c r="C94" s="21"/>
      <c r="D94" s="21"/>
      <c r="E94" s="21"/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f>SUM(F94:F94)</f>
        <v>0</v>
      </c>
    </row>
    <row r="95" spans="1:13" x14ac:dyDescent="0.25">
      <c r="A95" s="26"/>
      <c r="B95" s="21" t="s">
        <v>87</v>
      </c>
      <c r="C95" s="21"/>
      <c r="D95" s="21"/>
      <c r="E95" s="21"/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f>SUM(F95:F95)</f>
        <v>0</v>
      </c>
    </row>
    <row r="96" spans="1:13" x14ac:dyDescent="0.25">
      <c r="A96" s="26"/>
      <c r="B96" s="21" t="s">
        <v>88</v>
      </c>
      <c r="C96" s="21"/>
      <c r="D96" s="21"/>
      <c r="E96" s="21"/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f>SUM(F96:F96)</f>
        <v>0</v>
      </c>
    </row>
    <row r="97" spans="1:13" x14ac:dyDescent="0.25">
      <c r="A97" s="26" t="s">
        <v>89</v>
      </c>
      <c r="B97" s="27" t="s">
        <v>90</v>
      </c>
      <c r="C97" s="21"/>
      <c r="D97" s="21"/>
      <c r="E97" s="21"/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</row>
    <row r="98" spans="1:13" x14ac:dyDescent="0.25">
      <c r="A98" s="26"/>
      <c r="B98" s="21" t="s">
        <v>91</v>
      </c>
      <c r="C98" s="21"/>
      <c r="D98" s="21"/>
      <c r="E98" s="21"/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f>SUM(F98:F98)</f>
        <v>0</v>
      </c>
    </row>
    <row r="99" spans="1:13" x14ac:dyDescent="0.25">
      <c r="A99" s="26"/>
      <c r="B99" s="21" t="s">
        <v>92</v>
      </c>
      <c r="C99" s="21"/>
      <c r="D99" s="21"/>
      <c r="E99" s="21"/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f>SUM(F99:F99)</f>
        <v>0</v>
      </c>
    </row>
    <row r="100" spans="1:13" x14ac:dyDescent="0.25">
      <c r="A100" s="26"/>
      <c r="B100" s="21" t="s">
        <v>93</v>
      </c>
      <c r="C100" s="21"/>
      <c r="D100" s="21"/>
      <c r="E100" s="21"/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f>SUM(F100:F100)</f>
        <v>0</v>
      </c>
    </row>
    <row r="101" spans="1:13" x14ac:dyDescent="0.25">
      <c r="A101" s="26"/>
      <c r="B101" s="21" t="s">
        <v>94</v>
      </c>
      <c r="C101" s="21"/>
      <c r="D101" s="21"/>
      <c r="E101" s="21"/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f>SUM(F101:F101)</f>
        <v>0</v>
      </c>
    </row>
    <row r="102" spans="1:13" x14ac:dyDescent="0.25">
      <c r="A102" s="14"/>
      <c r="B102" s="21" t="s">
        <v>95</v>
      </c>
      <c r="C102" s="21"/>
      <c r="D102" s="21"/>
      <c r="E102" s="21"/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f>SUM(F102:F102)</f>
        <v>0</v>
      </c>
    </row>
    <row r="103" spans="1:13" x14ac:dyDescent="0.25">
      <c r="A103" s="14"/>
      <c r="B103" s="27" t="s">
        <v>96</v>
      </c>
      <c r="C103" s="21"/>
      <c r="D103" s="21"/>
      <c r="E103" s="21"/>
      <c r="F103" s="28">
        <f>+F37+F18+F24</f>
        <v>26071163.659999996</v>
      </c>
      <c r="G103" s="28">
        <f>+G37+G18+G24</f>
        <v>23351036.780000001</v>
      </c>
      <c r="H103" s="28">
        <f>+H37+H18+H24</f>
        <v>24549984.219999999</v>
      </c>
      <c r="I103" s="28">
        <f>+I37+I18+I24+I74</f>
        <v>28810245.789999995</v>
      </c>
      <c r="J103" s="28">
        <f>+J37+J18+J24+J74</f>
        <v>45959617.239999995</v>
      </c>
      <c r="K103" s="28">
        <f>+K37+K18+K24+K74</f>
        <v>24861127.640000001</v>
      </c>
      <c r="L103" s="28">
        <f>+L37+L18+L24+L74</f>
        <v>26599315.489999998</v>
      </c>
      <c r="M103" s="28">
        <f>+M37+M24+M18+M74</f>
        <v>200202490.81999999</v>
      </c>
    </row>
    <row r="104" spans="1:13" x14ac:dyDescent="0.25">
      <c r="A104" s="14"/>
      <c r="B104" s="27"/>
      <c r="C104" s="21"/>
      <c r="D104" s="21"/>
      <c r="E104" s="21"/>
      <c r="F104" s="17"/>
      <c r="G104" s="17"/>
      <c r="H104" s="17"/>
      <c r="I104" s="17"/>
      <c r="J104" s="17"/>
      <c r="K104" s="17"/>
      <c r="L104" s="17"/>
      <c r="M104" s="17"/>
    </row>
    <row r="105" spans="1:13" x14ac:dyDescent="0.25">
      <c r="A105" s="14"/>
      <c r="B105" s="27" t="s">
        <v>97</v>
      </c>
      <c r="C105" s="21"/>
      <c r="D105" s="21"/>
      <c r="E105" s="21"/>
      <c r="F105" s="17">
        <v>0</v>
      </c>
      <c r="G105" s="17">
        <v>115767</v>
      </c>
      <c r="H105" s="17">
        <v>-115767</v>
      </c>
      <c r="I105" s="17">
        <v>0</v>
      </c>
      <c r="J105" s="17">
        <v>0</v>
      </c>
      <c r="K105" s="17">
        <v>0</v>
      </c>
      <c r="L105" s="17">
        <v>0</v>
      </c>
      <c r="M105" s="29">
        <f t="shared" ref="M105:M111" si="8">SUM(F105:J105)</f>
        <v>0</v>
      </c>
    </row>
    <row r="106" spans="1:13" x14ac:dyDescent="0.25">
      <c r="A106" s="14"/>
      <c r="B106" s="27" t="s">
        <v>98</v>
      </c>
      <c r="C106" s="21"/>
      <c r="D106" s="21"/>
      <c r="E106" s="21"/>
      <c r="F106" s="17">
        <v>136.99</v>
      </c>
      <c r="G106" s="17">
        <v>-136.99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29">
        <f t="shared" si="8"/>
        <v>0</v>
      </c>
    </row>
    <row r="107" spans="1:13" x14ac:dyDescent="0.25">
      <c r="A107" s="14"/>
      <c r="B107" s="27" t="s">
        <v>99</v>
      </c>
      <c r="C107" s="21"/>
      <c r="D107" s="21"/>
      <c r="E107" s="21"/>
      <c r="F107" s="17">
        <v>0</v>
      </c>
      <c r="G107" s="17">
        <v>0</v>
      </c>
      <c r="H107" s="17">
        <v>4761.6000000000004</v>
      </c>
      <c r="I107" s="17">
        <f>-H107</f>
        <v>-4761.6000000000004</v>
      </c>
      <c r="J107" s="17">
        <v>0</v>
      </c>
      <c r="K107" s="17">
        <v>0</v>
      </c>
      <c r="L107" s="17">
        <v>0</v>
      </c>
      <c r="M107" s="29">
        <f t="shared" si="8"/>
        <v>0</v>
      </c>
    </row>
    <row r="108" spans="1:13" x14ac:dyDescent="0.25">
      <c r="A108" s="14"/>
      <c r="B108" s="27" t="s">
        <v>100</v>
      </c>
      <c r="C108" s="21"/>
      <c r="D108" s="21"/>
      <c r="E108" s="21"/>
      <c r="F108" s="17">
        <v>0</v>
      </c>
      <c r="G108" s="17">
        <v>0</v>
      </c>
      <c r="H108" s="17">
        <v>87792</v>
      </c>
      <c r="I108" s="17">
        <f t="shared" ref="I108:I109" si="9">-H108</f>
        <v>-87792</v>
      </c>
      <c r="J108" s="17">
        <v>0</v>
      </c>
      <c r="K108" s="17">
        <v>0</v>
      </c>
      <c r="L108" s="17">
        <v>0</v>
      </c>
      <c r="M108" s="29">
        <f t="shared" si="8"/>
        <v>0</v>
      </c>
    </row>
    <row r="109" spans="1:13" x14ac:dyDescent="0.25">
      <c r="A109" s="14"/>
      <c r="B109" s="27" t="s">
        <v>101</v>
      </c>
      <c r="C109" s="21"/>
      <c r="D109" s="21"/>
      <c r="E109" s="21"/>
      <c r="F109" s="17">
        <v>0</v>
      </c>
      <c r="G109" s="17">
        <v>0</v>
      </c>
      <c r="H109" s="17">
        <v>944000</v>
      </c>
      <c r="I109" s="17">
        <f t="shared" si="9"/>
        <v>-944000</v>
      </c>
      <c r="J109" s="17">
        <v>0</v>
      </c>
      <c r="K109" s="17">
        <v>0</v>
      </c>
      <c r="L109" s="17">
        <v>0</v>
      </c>
      <c r="M109" s="29">
        <f t="shared" si="8"/>
        <v>0</v>
      </c>
    </row>
    <row r="110" spans="1:13" x14ac:dyDescent="0.25">
      <c r="A110" s="26"/>
      <c r="B110" s="27" t="s">
        <v>130</v>
      </c>
      <c r="C110" s="21"/>
      <c r="D110" s="21"/>
      <c r="E110" s="21"/>
      <c r="F110" s="17">
        <v>0</v>
      </c>
      <c r="G110" s="17">
        <v>0</v>
      </c>
      <c r="H110" s="17">
        <v>0</v>
      </c>
      <c r="I110" s="17">
        <v>0</v>
      </c>
      <c r="J110" s="17">
        <f>-195333.58-44981.85</f>
        <v>-240315.43</v>
      </c>
      <c r="K110" s="17">
        <v>0</v>
      </c>
      <c r="L110" s="17">
        <v>0</v>
      </c>
      <c r="M110" s="29">
        <f t="shared" si="8"/>
        <v>-240315.43</v>
      </c>
    </row>
    <row r="111" spans="1:13" x14ac:dyDescent="0.25">
      <c r="A111" s="26"/>
      <c r="B111" s="27" t="s">
        <v>102</v>
      </c>
      <c r="C111" s="21"/>
      <c r="D111" s="21"/>
      <c r="E111" s="21"/>
      <c r="F111" s="17">
        <v>0</v>
      </c>
      <c r="G111" s="17">
        <v>0</v>
      </c>
      <c r="H111" s="17">
        <v>0</v>
      </c>
      <c r="I111" s="17">
        <v>0</v>
      </c>
      <c r="J111" s="17">
        <v>-14700</v>
      </c>
      <c r="K111" s="17">
        <v>0</v>
      </c>
      <c r="L111" s="17">
        <v>0</v>
      </c>
      <c r="M111" s="29">
        <f t="shared" si="8"/>
        <v>-14700</v>
      </c>
    </row>
    <row r="112" spans="1:13" x14ac:dyDescent="0.25">
      <c r="A112" s="26"/>
      <c r="B112" s="27"/>
      <c r="C112" s="21"/>
      <c r="D112" s="21"/>
      <c r="E112" s="21"/>
      <c r="F112" s="17"/>
      <c r="G112" s="17"/>
      <c r="H112" s="17"/>
      <c r="I112" s="17"/>
      <c r="J112" s="17"/>
      <c r="K112" s="17">
        <v>0</v>
      </c>
      <c r="L112" s="17">
        <v>0</v>
      </c>
      <c r="M112" s="29"/>
    </row>
    <row r="113" spans="1:13" x14ac:dyDescent="0.25">
      <c r="A113" s="26"/>
      <c r="B113" s="27" t="s">
        <v>103</v>
      </c>
      <c r="C113" s="21"/>
      <c r="D113" s="21"/>
      <c r="E113" s="21"/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29">
        <f>SUM(F113:I113)</f>
        <v>0</v>
      </c>
    </row>
    <row r="114" spans="1:13" x14ac:dyDescent="0.25">
      <c r="A114" s="26" t="s">
        <v>104</v>
      </c>
      <c r="B114" s="27" t="s">
        <v>105</v>
      </c>
      <c r="C114" s="21"/>
      <c r="D114" s="21"/>
      <c r="E114" s="21"/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29">
        <f>SUM(F114:G114)</f>
        <v>0</v>
      </c>
    </row>
    <row r="115" spans="1:13" x14ac:dyDescent="0.25">
      <c r="A115" s="26" t="s">
        <v>106</v>
      </c>
      <c r="B115" s="27" t="s">
        <v>107</v>
      </c>
      <c r="C115" s="21"/>
      <c r="D115" s="21"/>
      <c r="E115" s="21"/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</row>
    <row r="116" spans="1:13" x14ac:dyDescent="0.25">
      <c r="A116" s="14"/>
      <c r="B116" s="21" t="s">
        <v>108</v>
      </c>
      <c r="C116" s="21"/>
      <c r="D116" s="21" t="s">
        <v>109</v>
      </c>
      <c r="E116" s="21"/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</row>
    <row r="117" spans="1:13" x14ac:dyDescent="0.25">
      <c r="A117" s="14"/>
      <c r="B117" s="21" t="s">
        <v>110</v>
      </c>
      <c r="C117" s="21"/>
      <c r="D117" s="21"/>
      <c r="E117" s="21"/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</row>
    <row r="118" spans="1:13" x14ac:dyDescent="0.25">
      <c r="A118" s="26" t="s">
        <v>111</v>
      </c>
      <c r="B118" s="30" t="s">
        <v>112</v>
      </c>
      <c r="C118" s="21"/>
      <c r="D118" s="21"/>
      <c r="E118" s="21"/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</row>
    <row r="119" spans="1:13" x14ac:dyDescent="0.25">
      <c r="A119" s="14"/>
      <c r="B119" s="21" t="s">
        <v>113</v>
      </c>
      <c r="C119" s="21"/>
      <c r="D119" s="21"/>
      <c r="E119" s="21"/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</row>
    <row r="120" spans="1:13" x14ac:dyDescent="0.25">
      <c r="A120" s="14"/>
      <c r="B120" s="21" t="s">
        <v>114</v>
      </c>
      <c r="C120" s="21"/>
      <c r="D120" s="21"/>
      <c r="E120" s="21"/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</row>
    <row r="121" spans="1:13" x14ac:dyDescent="0.25">
      <c r="A121" s="26" t="s">
        <v>115</v>
      </c>
      <c r="B121" s="27" t="s">
        <v>116</v>
      </c>
      <c r="C121" s="21"/>
      <c r="D121" s="21"/>
      <c r="E121" s="21"/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</row>
    <row r="122" spans="1:13" x14ac:dyDescent="0.25">
      <c r="A122" s="14"/>
      <c r="B122" s="31" t="s">
        <v>117</v>
      </c>
      <c r="C122" s="21"/>
      <c r="D122" s="21"/>
      <c r="E122" s="21"/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</row>
    <row r="123" spans="1:13" x14ac:dyDescent="0.25">
      <c r="A123" s="14"/>
      <c r="B123" s="31" t="s">
        <v>118</v>
      </c>
      <c r="C123" s="21"/>
      <c r="D123" s="21"/>
      <c r="E123" s="21"/>
      <c r="F123" s="32">
        <v>0</v>
      </c>
      <c r="G123" s="32">
        <v>1</v>
      </c>
      <c r="H123" s="32">
        <v>1</v>
      </c>
      <c r="I123" s="32">
        <v>1</v>
      </c>
      <c r="J123" s="32">
        <v>0</v>
      </c>
      <c r="K123" s="32">
        <v>0</v>
      </c>
      <c r="L123" s="32">
        <v>0</v>
      </c>
      <c r="M123" s="32">
        <v>0</v>
      </c>
    </row>
    <row r="124" spans="1:13" x14ac:dyDescent="0.25">
      <c r="A124" s="14"/>
      <c r="B124" s="27" t="s">
        <v>119</v>
      </c>
      <c r="C124" s="21"/>
      <c r="D124" s="21"/>
      <c r="E124" s="21"/>
      <c r="F124" s="13">
        <f t="shared" ref="F124:M124" si="10">+F120+F119+F118+F117+F115+F114</f>
        <v>0</v>
      </c>
      <c r="G124" s="13">
        <f t="shared" si="10"/>
        <v>0</v>
      </c>
      <c r="H124" s="13">
        <f t="shared" si="10"/>
        <v>0</v>
      </c>
      <c r="I124" s="13">
        <f t="shared" si="10"/>
        <v>0</v>
      </c>
      <c r="J124" s="13">
        <f t="shared" si="10"/>
        <v>0</v>
      </c>
      <c r="K124" s="13">
        <f t="shared" si="10"/>
        <v>0</v>
      </c>
      <c r="L124" s="13">
        <f t="shared" si="10"/>
        <v>0</v>
      </c>
      <c r="M124" s="13">
        <f t="shared" si="10"/>
        <v>0</v>
      </c>
    </row>
    <row r="125" spans="1:13" x14ac:dyDescent="0.25">
      <c r="A125" s="14"/>
      <c r="B125" s="27"/>
      <c r="C125" s="21"/>
      <c r="D125" s="21"/>
      <c r="E125" s="21"/>
      <c r="F125" s="13"/>
      <c r="G125" s="13"/>
      <c r="H125" s="13"/>
      <c r="I125" s="13"/>
      <c r="J125" s="13"/>
      <c r="K125" s="13"/>
      <c r="L125" s="13"/>
      <c r="M125" s="13"/>
    </row>
    <row r="126" spans="1:13" ht="15" customHeight="1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ht="15.75" thickBot="1" x14ac:dyDescent="0.3">
      <c r="A127" s="21"/>
      <c r="B127" s="27" t="s">
        <v>120</v>
      </c>
      <c r="C127" s="21"/>
      <c r="D127" s="21"/>
      <c r="E127" s="21"/>
      <c r="F127" s="34">
        <f>+F124+F103+F105+F106</f>
        <v>26071300.649999995</v>
      </c>
      <c r="G127" s="34">
        <f>+G124+G103+G105+G106</f>
        <v>23466666.790000003</v>
      </c>
      <c r="H127" s="34">
        <f>+H124+H103+H105+H106+H107+H108+H109</f>
        <v>25470770.82</v>
      </c>
      <c r="I127" s="34">
        <f>+I124+I103+I105+I106+I107+I108+I109</f>
        <v>27773692.189999994</v>
      </c>
      <c r="J127" s="34">
        <f>+J124+J103+J105+J106+J107+J108+J109+J110+J111</f>
        <v>45704601.809999995</v>
      </c>
      <c r="K127" s="34">
        <f>+K124+K103+K105+K106+K107+K108+K109+K110+K111</f>
        <v>24861127.640000001</v>
      </c>
      <c r="L127" s="34">
        <f>+L124+L103+L105+L106+L107+L108+L109+L110+L111</f>
        <v>26599315.489999998</v>
      </c>
      <c r="M127" s="34">
        <f>SUM(M105:M113)+M103</f>
        <v>199947475.38999999</v>
      </c>
    </row>
    <row r="128" spans="1:13" ht="15.75" thickTop="1" x14ac:dyDescent="0.25">
      <c r="A128" s="21"/>
      <c r="B128" s="27"/>
      <c r="C128" s="21"/>
      <c r="D128" s="21"/>
      <c r="E128" s="21"/>
      <c r="F128" s="13"/>
      <c r="G128" s="13"/>
      <c r="H128" s="13"/>
      <c r="I128" s="13"/>
      <c r="J128" s="13"/>
      <c r="K128" s="13"/>
      <c r="L128" s="13"/>
      <c r="M128" s="33"/>
    </row>
    <row r="129" spans="1:13" ht="15" customHeight="1" x14ac:dyDescent="0.25">
      <c r="A129" s="21"/>
      <c r="B129" s="27"/>
      <c r="C129" s="21"/>
      <c r="D129" s="21"/>
      <c r="E129" s="21"/>
      <c r="F129" s="13"/>
      <c r="G129" s="13"/>
      <c r="H129" s="13"/>
      <c r="I129" s="13"/>
      <c r="J129" s="13"/>
      <c r="K129" s="13"/>
      <c r="L129" s="13"/>
      <c r="M129" s="17"/>
    </row>
    <row r="130" spans="1:13" ht="15" customHeight="1" x14ac:dyDescent="0.25">
      <c r="A130" s="21"/>
      <c r="B130" s="27"/>
      <c r="C130" s="21"/>
      <c r="D130" s="21"/>
      <c r="E130" s="21"/>
      <c r="F130" s="13" t="s">
        <v>121</v>
      </c>
      <c r="G130" s="33"/>
      <c r="H130" s="33"/>
      <c r="I130" s="33"/>
      <c r="J130" s="33"/>
      <c r="K130" s="33"/>
      <c r="L130" s="33"/>
      <c r="M130" s="29"/>
    </row>
    <row r="131" spans="1:13" x14ac:dyDescent="0.25">
      <c r="A131" s="50" t="s">
        <v>122</v>
      </c>
      <c r="B131" s="50"/>
      <c r="C131" s="50"/>
      <c r="D131" s="50"/>
      <c r="E131" s="50" t="s">
        <v>123</v>
      </c>
      <c r="F131" s="50"/>
      <c r="G131" s="50"/>
      <c r="H131" s="42"/>
      <c r="I131" s="42"/>
      <c r="J131" s="42"/>
      <c r="K131" s="42"/>
      <c r="L131" s="42"/>
      <c r="M131" s="29"/>
    </row>
    <row r="132" spans="1:13" ht="15" customHeight="1" x14ac:dyDescent="0.25">
      <c r="A132" s="35"/>
      <c r="B132" s="36"/>
      <c r="C132" s="36"/>
      <c r="D132" s="33"/>
      <c r="E132" s="33"/>
      <c r="F132" s="36"/>
      <c r="G132" s="37"/>
      <c r="H132" s="37"/>
      <c r="I132" s="37"/>
      <c r="J132" s="37"/>
      <c r="K132" s="37"/>
      <c r="L132" s="37"/>
      <c r="M132" s="51"/>
    </row>
    <row r="133" spans="1:13" ht="15" customHeight="1" x14ac:dyDescent="0.25">
      <c r="A133" s="36"/>
      <c r="B133" s="36"/>
      <c r="C133" s="36"/>
      <c r="D133" s="33"/>
      <c r="E133" s="33"/>
      <c r="F133" s="36"/>
      <c r="G133" s="36"/>
      <c r="H133" s="36"/>
      <c r="I133" s="36"/>
      <c r="J133" s="36"/>
      <c r="K133" s="36"/>
      <c r="L133" s="36"/>
      <c r="M133" s="39"/>
    </row>
    <row r="134" spans="1:13" x14ac:dyDescent="0.25">
      <c r="A134" s="45" t="s">
        <v>124</v>
      </c>
      <c r="B134" s="45"/>
      <c r="C134" s="45"/>
      <c r="D134" s="45"/>
      <c r="E134" s="46" t="s">
        <v>125</v>
      </c>
      <c r="F134" s="46"/>
      <c r="G134" s="46"/>
      <c r="H134" s="40"/>
      <c r="I134" s="33"/>
      <c r="J134" s="33"/>
      <c r="K134" s="33"/>
    </row>
    <row r="135" spans="1:13" x14ac:dyDescent="0.25">
      <c r="A135" s="43" t="s">
        <v>126</v>
      </c>
      <c r="B135" s="43"/>
      <c r="C135" s="43"/>
      <c r="D135" s="43"/>
      <c r="E135" s="44" t="s">
        <v>127</v>
      </c>
      <c r="F135" s="44"/>
      <c r="G135" s="44"/>
      <c r="L135" s="52"/>
    </row>
    <row r="136" spans="1:13" x14ac:dyDescent="0.25">
      <c r="M136" s="52"/>
    </row>
  </sheetData>
  <mergeCells count="9">
    <mergeCell ref="A135:D135"/>
    <mergeCell ref="E135:G135"/>
    <mergeCell ref="A134:D134"/>
    <mergeCell ref="E134:G134"/>
    <mergeCell ref="A15:M15"/>
    <mergeCell ref="A16:M16"/>
    <mergeCell ref="B49:E49"/>
    <mergeCell ref="A131:D131"/>
    <mergeCell ref="E131:G131"/>
  </mergeCells>
  <conditionalFormatting sqref="A17:M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2025-08-06T18:14:02Z</dcterms:modified>
</cp:coreProperties>
</file>