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1" l="1"/>
  <c r="K123" i="1"/>
  <c r="J123" i="1"/>
  <c r="I123" i="1"/>
  <c r="H123" i="1"/>
  <c r="H126" i="1" s="1"/>
  <c r="G123" i="1"/>
  <c r="F123" i="1"/>
  <c r="L113" i="1"/>
  <c r="L112" i="1"/>
  <c r="L110" i="1"/>
  <c r="L109" i="1"/>
  <c r="J109" i="1"/>
  <c r="I108" i="1"/>
  <c r="L108" i="1" s="1"/>
  <c r="I107" i="1"/>
  <c r="L107" i="1" s="1"/>
  <c r="L106" i="1"/>
  <c r="I106" i="1"/>
  <c r="L105" i="1"/>
  <c r="L104" i="1"/>
  <c r="H102" i="1"/>
  <c r="G102" i="1"/>
  <c r="G126" i="1" s="1"/>
  <c r="L101" i="1"/>
  <c r="L100" i="1"/>
  <c r="L99" i="1"/>
  <c r="L98" i="1"/>
  <c r="L97" i="1"/>
  <c r="L95" i="1"/>
  <c r="L94" i="1"/>
  <c r="L93" i="1"/>
  <c r="L92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K73" i="1"/>
  <c r="J73" i="1"/>
  <c r="I73" i="1"/>
  <c r="L72" i="1"/>
  <c r="L71" i="1"/>
  <c r="L70" i="1"/>
  <c r="L69" i="1"/>
  <c r="L68" i="1"/>
  <c r="L67" i="1"/>
  <c r="L66" i="1"/>
  <c r="L65" i="1"/>
  <c r="L64" i="1"/>
  <c r="L63" i="1"/>
  <c r="L62" i="1"/>
  <c r="L61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L39" i="1"/>
  <c r="L38" i="1"/>
  <c r="L37" i="1"/>
  <c r="L36" i="1" s="1"/>
  <c r="K36" i="1"/>
  <c r="K102" i="1" s="1"/>
  <c r="J36" i="1"/>
  <c r="I36" i="1"/>
  <c r="I102" i="1" s="1"/>
  <c r="H36" i="1"/>
  <c r="G36" i="1"/>
  <c r="F36" i="1"/>
  <c r="L35" i="1"/>
  <c r="L34" i="1"/>
  <c r="L33" i="1"/>
  <c r="L32" i="1"/>
  <c r="L31" i="1"/>
  <c r="L30" i="1"/>
  <c r="L29" i="1"/>
  <c r="L28" i="1"/>
  <c r="L27" i="1"/>
  <c r="L26" i="1"/>
  <c r="L25" i="1"/>
  <c r="F24" i="1"/>
  <c r="F23" i="1" s="1"/>
  <c r="F102" i="1" s="1"/>
  <c r="F126" i="1" s="1"/>
  <c r="K23" i="1"/>
  <c r="J23" i="1"/>
  <c r="I23" i="1"/>
  <c r="H23" i="1"/>
  <c r="G23" i="1"/>
  <c r="L22" i="1"/>
  <c r="L21" i="1"/>
  <c r="L20" i="1"/>
  <c r="L19" i="1"/>
  <c r="L18" i="1"/>
  <c r="L17" i="1"/>
  <c r="K17" i="1"/>
  <c r="J17" i="1"/>
  <c r="J102" i="1" s="1"/>
  <c r="I17" i="1"/>
  <c r="H17" i="1"/>
  <c r="G17" i="1"/>
  <c r="F17" i="1"/>
  <c r="I126" i="1" l="1"/>
  <c r="J126" i="1"/>
  <c r="K126" i="1"/>
  <c r="L24" i="1"/>
  <c r="L23" i="1" s="1"/>
  <c r="L102" i="1" s="1"/>
  <c r="L126" i="1" s="1"/>
</calcChain>
</file>

<file path=xl/sharedStrings.xml><?xml version="1.0" encoding="utf-8"?>
<sst xmlns="http://schemas.openxmlformats.org/spreadsheetml/2006/main" count="138" uniqueCount="132">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</sst>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180975</xdr:colOff>
      <xdr:row>11</xdr:row>
      <xdr:rowOff>190499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2285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361950</xdr:colOff>
      <xdr:row>11</xdr:row>
      <xdr:rowOff>28575</xdr:rowOff>
    </xdr:from>
    <xdr:ext cx="762066" cy="51820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0350" y="212407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34"/>
  <sheetViews>
    <sheetView tabSelected="1" topLeftCell="A119" workbookViewId="0">
      <selection activeCell="H134" sqref="H134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2" width="11.85546875" customWidth="1"/>
  </cols>
  <sheetData>
    <row r="10" spans="1:12" ht="15" customHeight="1" x14ac:dyDescent="0.25"/>
    <row r="11" spans="1:12" ht="15" customHeight="1" x14ac:dyDescent="0.25"/>
    <row r="13" spans="1:1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2" ht="15" customHeight="1" x14ac:dyDescent="0.25">
      <c r="A14" s="47" t="s">
        <v>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 x14ac:dyDescent="0.25">
      <c r="A15" s="48" t="s">
        <v>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2" x14ac:dyDescent="0.25">
      <c r="A16" s="2" t="s">
        <v>2</v>
      </c>
      <c r="B16" s="3" t="s">
        <v>3</v>
      </c>
      <c r="C16" s="4"/>
      <c r="D16" s="4"/>
      <c r="E16" s="5"/>
      <c r="F16" s="6" t="s">
        <v>4</v>
      </c>
      <c r="G16" s="7" t="s">
        <v>5</v>
      </c>
      <c r="H16" s="8" t="s">
        <v>6</v>
      </c>
      <c r="I16" s="38" t="s">
        <v>128</v>
      </c>
      <c r="J16" s="38" t="s">
        <v>129</v>
      </c>
      <c r="K16" s="38" t="s">
        <v>131</v>
      </c>
      <c r="L16" s="9" t="s">
        <v>7</v>
      </c>
    </row>
    <row r="17" spans="1:12" x14ac:dyDescent="0.25">
      <c r="A17" s="10" t="s">
        <v>8</v>
      </c>
      <c r="B17" s="11" t="s">
        <v>9</v>
      </c>
      <c r="C17" s="11"/>
      <c r="D17" s="12"/>
      <c r="E17" s="12"/>
      <c r="F17" s="13">
        <f t="shared" ref="F17:K17" si="0">SUM(F18:F22)</f>
        <v>18623980.59</v>
      </c>
      <c r="G17" s="13">
        <f t="shared" si="0"/>
        <v>20094134.43</v>
      </c>
      <c r="H17" s="13">
        <f t="shared" si="0"/>
        <v>20699864.780000001</v>
      </c>
      <c r="I17" s="13">
        <f t="shared" si="0"/>
        <v>21305145.949999999</v>
      </c>
      <c r="J17" s="13">
        <f t="shared" si="0"/>
        <v>35093298.869999997</v>
      </c>
      <c r="K17" s="13">
        <f t="shared" si="0"/>
        <v>19243972.210000001</v>
      </c>
      <c r="L17" s="13">
        <f>+L18+L19+L20+L21+L22</f>
        <v>135060396.82999998</v>
      </c>
    </row>
    <row r="18" spans="1:12" x14ac:dyDescent="0.25">
      <c r="A18" s="14"/>
      <c r="B18" s="15" t="s">
        <v>10</v>
      </c>
      <c r="C18" s="16"/>
      <c r="D18" s="16"/>
      <c r="E18" s="12"/>
      <c r="F18" s="17">
        <v>15498663.82</v>
      </c>
      <c r="G18" s="17">
        <v>17005330.489999998</v>
      </c>
      <c r="H18" s="17">
        <v>17606859.66</v>
      </c>
      <c r="I18" s="17">
        <v>18184491.079999998</v>
      </c>
      <c r="J18" s="17">
        <v>17215245.579999998</v>
      </c>
      <c r="K18" s="17">
        <v>16144830.49</v>
      </c>
      <c r="L18" s="17">
        <f>SUM(F18:K18)</f>
        <v>101655421.11999999</v>
      </c>
    </row>
    <row r="19" spans="1:12" x14ac:dyDescent="0.25">
      <c r="A19" s="14"/>
      <c r="B19" s="15" t="s">
        <v>11</v>
      </c>
      <c r="C19" s="16"/>
      <c r="D19" s="16"/>
      <c r="E19" s="12"/>
      <c r="F19" s="17">
        <v>740000</v>
      </c>
      <c r="G19" s="17">
        <v>700000</v>
      </c>
      <c r="H19" s="17">
        <v>735000</v>
      </c>
      <c r="I19" s="17">
        <v>735000</v>
      </c>
      <c r="J19" s="17">
        <v>15482441.92</v>
      </c>
      <c r="K19" s="17">
        <v>725000</v>
      </c>
      <c r="L19" s="17">
        <f t="shared" ref="L19:L22" si="1">SUM(F19:K19)</f>
        <v>19117441.920000002</v>
      </c>
    </row>
    <row r="20" spans="1:12" x14ac:dyDescent="0.25">
      <c r="A20" s="14"/>
      <c r="B20" s="15" t="s">
        <v>12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f t="shared" si="1"/>
        <v>0</v>
      </c>
    </row>
    <row r="21" spans="1:12" x14ac:dyDescent="0.25">
      <c r="A21" s="14"/>
      <c r="B21" s="15" t="s">
        <v>13</v>
      </c>
      <c r="C21" s="18"/>
      <c r="D21" s="18"/>
      <c r="E21" s="12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f t="shared" si="1"/>
        <v>0</v>
      </c>
    </row>
    <row r="22" spans="1:12" x14ac:dyDescent="0.25">
      <c r="A22" s="14"/>
      <c r="B22" s="42" t="s">
        <v>14</v>
      </c>
      <c r="C22" s="42"/>
      <c r="D22" s="42"/>
      <c r="E22" s="12"/>
      <c r="F22" s="17">
        <v>2385316.77</v>
      </c>
      <c r="G22" s="17">
        <v>2388803.94</v>
      </c>
      <c r="H22" s="17">
        <v>2358005.12</v>
      </c>
      <c r="I22" s="17">
        <v>2385654.87</v>
      </c>
      <c r="J22" s="17">
        <v>2395611.37</v>
      </c>
      <c r="K22" s="17">
        <v>2374141.7200000002</v>
      </c>
      <c r="L22" s="17">
        <f t="shared" si="1"/>
        <v>14287533.790000001</v>
      </c>
    </row>
    <row r="23" spans="1:12" x14ac:dyDescent="0.25">
      <c r="A23" s="10" t="s">
        <v>15</v>
      </c>
      <c r="B23" s="19" t="s">
        <v>16</v>
      </c>
      <c r="C23" s="16"/>
      <c r="D23" s="12"/>
      <c r="E23" s="12"/>
      <c r="F23" s="13">
        <f>SUM(F24:F33)</f>
        <v>5552129.5299999993</v>
      </c>
      <c r="G23" s="13">
        <f t="shared" ref="G23:L23" si="2">SUM(G24:G35)</f>
        <v>1747749.42</v>
      </c>
      <c r="H23" s="13">
        <f t="shared" si="2"/>
        <v>3658215.06</v>
      </c>
      <c r="I23" s="13">
        <f t="shared" si="2"/>
        <v>3628142.7399999998</v>
      </c>
      <c r="J23" s="13">
        <f t="shared" si="2"/>
        <v>2227347.54</v>
      </c>
      <c r="K23" s="13">
        <f t="shared" si="2"/>
        <v>4773279.9700000007</v>
      </c>
      <c r="L23" s="13">
        <f t="shared" si="2"/>
        <v>21586864.260000002</v>
      </c>
    </row>
    <row r="24" spans="1:12" x14ac:dyDescent="0.25">
      <c r="A24" s="14"/>
      <c r="B24" s="15" t="s">
        <v>17</v>
      </c>
      <c r="C24" s="16"/>
      <c r="D24" s="16"/>
      <c r="E24" s="12"/>
      <c r="F24" s="17">
        <f>1174780.96+0.05</f>
        <v>1174781.01</v>
      </c>
      <c r="G24" s="17">
        <v>19970.990000000002</v>
      </c>
      <c r="H24" s="17">
        <v>1046309.13</v>
      </c>
      <c r="I24" s="17">
        <v>43359.199999999997</v>
      </c>
      <c r="J24" s="17">
        <v>531923.43000000005</v>
      </c>
      <c r="K24" s="17">
        <v>807832.19</v>
      </c>
      <c r="L24" s="17">
        <f>SUM(F24:K24)</f>
        <v>3624175.95</v>
      </c>
    </row>
    <row r="25" spans="1:12" x14ac:dyDescent="0.25">
      <c r="A25" s="20"/>
      <c r="B25" s="21" t="s">
        <v>18</v>
      </c>
      <c r="C25" s="42"/>
      <c r="D25" s="42"/>
      <c r="E25" s="12"/>
      <c r="F25" s="17">
        <v>177000</v>
      </c>
      <c r="G25" s="17">
        <v>177000</v>
      </c>
      <c r="H25" s="17">
        <v>230100</v>
      </c>
      <c r="I25" s="17">
        <v>194700</v>
      </c>
      <c r="J25" s="17">
        <v>17700</v>
      </c>
      <c r="K25" s="17">
        <v>194700</v>
      </c>
      <c r="L25" s="17">
        <f t="shared" ref="L25:L34" si="3">SUM(F25:K25)</f>
        <v>991200</v>
      </c>
    </row>
    <row r="26" spans="1:12" x14ac:dyDescent="0.25">
      <c r="A26" s="14"/>
      <c r="B26" s="15" t="s">
        <v>19</v>
      </c>
      <c r="C26" s="16"/>
      <c r="D26" s="16"/>
      <c r="E26" s="12"/>
      <c r="F26" s="17">
        <v>0</v>
      </c>
      <c r="G26" s="17">
        <v>190315</v>
      </c>
      <c r="H26" s="17">
        <v>0</v>
      </c>
      <c r="I26" s="17">
        <v>246555</v>
      </c>
      <c r="J26" s="17">
        <v>45650</v>
      </c>
      <c r="K26" s="17">
        <v>434460</v>
      </c>
      <c r="L26" s="17">
        <f t="shared" si="3"/>
        <v>916980</v>
      </c>
    </row>
    <row r="27" spans="1:12" x14ac:dyDescent="0.25">
      <c r="A27" s="14"/>
      <c r="B27" s="42" t="s">
        <v>20</v>
      </c>
      <c r="C27" s="42"/>
      <c r="D27" s="42"/>
      <c r="E27" s="12"/>
      <c r="F27" s="17">
        <v>0</v>
      </c>
      <c r="G27" s="17">
        <v>0</v>
      </c>
      <c r="H27" s="17">
        <v>50000</v>
      </c>
      <c r="I27" s="17">
        <v>0</v>
      </c>
      <c r="J27" s="17">
        <v>0</v>
      </c>
      <c r="K27" s="17">
        <v>100000</v>
      </c>
      <c r="L27" s="17">
        <f t="shared" si="3"/>
        <v>150000</v>
      </c>
    </row>
    <row r="28" spans="1:12" x14ac:dyDescent="0.25">
      <c r="A28" s="14"/>
      <c r="B28" s="15" t="s">
        <v>21</v>
      </c>
      <c r="C28" s="16"/>
      <c r="D28" s="16"/>
      <c r="E28" s="22"/>
      <c r="F28" s="17">
        <v>1120643.4099999999</v>
      </c>
      <c r="G28" s="17">
        <v>727643.43</v>
      </c>
      <c r="H28" s="17">
        <v>898861.43</v>
      </c>
      <c r="I28" s="17">
        <v>1975184.47</v>
      </c>
      <c r="J28" s="17">
        <v>1256674.1100000001</v>
      </c>
      <c r="K28" s="17">
        <v>1418192.51</v>
      </c>
      <c r="L28" s="17">
        <f t="shared" si="3"/>
        <v>7397199.3600000003</v>
      </c>
    </row>
    <row r="29" spans="1:12" x14ac:dyDescent="0.25">
      <c r="A29" s="14"/>
      <c r="B29" s="15" t="s">
        <v>22</v>
      </c>
      <c r="C29" s="16"/>
      <c r="D29" s="16"/>
      <c r="E29" s="12"/>
      <c r="F29" s="17">
        <v>2526165.11</v>
      </c>
      <c r="G29" s="17">
        <v>0</v>
      </c>
      <c r="H29" s="17">
        <v>209323</v>
      </c>
      <c r="I29" s="17">
        <v>118940</v>
      </c>
      <c r="J29" s="17">
        <v>103910</v>
      </c>
      <c r="K29" s="17">
        <v>103910</v>
      </c>
      <c r="L29" s="17">
        <f t="shared" si="3"/>
        <v>3062248.11</v>
      </c>
    </row>
    <row r="30" spans="1:12" x14ac:dyDescent="0.25">
      <c r="A30" s="14"/>
      <c r="B30" s="15" t="s">
        <v>23</v>
      </c>
      <c r="C30" s="16"/>
      <c r="D30" s="16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f t="shared" si="3"/>
        <v>0</v>
      </c>
    </row>
    <row r="31" spans="1:12" x14ac:dyDescent="0.25">
      <c r="A31" s="14"/>
      <c r="B31" s="21" t="s">
        <v>24</v>
      </c>
      <c r="C31" s="16"/>
      <c r="D31" s="16"/>
      <c r="E31" s="12"/>
      <c r="F31" s="17">
        <v>249830</v>
      </c>
      <c r="G31" s="17">
        <v>398000</v>
      </c>
      <c r="H31" s="17">
        <v>249970</v>
      </c>
      <c r="I31" s="17">
        <v>249950</v>
      </c>
      <c r="J31" s="17">
        <v>250250</v>
      </c>
      <c r="K31" s="17">
        <v>251104</v>
      </c>
      <c r="L31" s="17">
        <f t="shared" si="3"/>
        <v>1649104</v>
      </c>
    </row>
    <row r="32" spans="1:12" x14ac:dyDescent="0.25">
      <c r="A32" s="14"/>
      <c r="B32" s="42" t="s">
        <v>25</v>
      </c>
      <c r="C32" s="42"/>
      <c r="D32" s="42"/>
      <c r="E32" s="42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f t="shared" si="3"/>
        <v>0</v>
      </c>
    </row>
    <row r="33" spans="1:12" x14ac:dyDescent="0.25">
      <c r="A33" s="14"/>
      <c r="B33" s="21" t="s">
        <v>26</v>
      </c>
      <c r="C33" s="42"/>
      <c r="D33" s="42"/>
      <c r="E33" s="42"/>
      <c r="F33" s="17">
        <v>303710</v>
      </c>
      <c r="G33" s="17">
        <v>0</v>
      </c>
      <c r="H33" s="17">
        <v>274000</v>
      </c>
      <c r="I33" s="17">
        <v>124000</v>
      </c>
      <c r="J33" s="17">
        <v>21240</v>
      </c>
      <c r="K33" s="17">
        <v>452400</v>
      </c>
      <c r="L33" s="17">
        <f t="shared" si="3"/>
        <v>1175350</v>
      </c>
    </row>
    <row r="34" spans="1:12" x14ac:dyDescent="0.25">
      <c r="A34" s="14"/>
      <c r="B34" s="21" t="s">
        <v>27</v>
      </c>
      <c r="C34" s="42"/>
      <c r="D34" s="42"/>
      <c r="E34" s="12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f t="shared" si="3"/>
        <v>0</v>
      </c>
    </row>
    <row r="35" spans="1:12" x14ac:dyDescent="0.25">
      <c r="A35" s="14"/>
      <c r="B35" s="42" t="s">
        <v>28</v>
      </c>
      <c r="C35" s="42"/>
      <c r="D35" s="42"/>
      <c r="E35" s="12"/>
      <c r="F35" s="17">
        <v>0</v>
      </c>
      <c r="G35" s="17">
        <v>234820</v>
      </c>
      <c r="H35" s="17">
        <v>699651.5</v>
      </c>
      <c r="I35" s="17">
        <v>675454.07</v>
      </c>
      <c r="J35" s="17">
        <v>0</v>
      </c>
      <c r="K35" s="17">
        <v>1010681.27</v>
      </c>
      <c r="L35" s="17">
        <f>SUM(F35:K35)</f>
        <v>2620606.84</v>
      </c>
    </row>
    <row r="36" spans="1:12" x14ac:dyDescent="0.25">
      <c r="A36" s="10" t="s">
        <v>29</v>
      </c>
      <c r="B36" s="19" t="s">
        <v>30</v>
      </c>
      <c r="C36" s="16"/>
      <c r="D36" s="12"/>
      <c r="E36" s="12"/>
      <c r="F36" s="13">
        <f>+F39+F37+F38+F40+F41+F42+F43</f>
        <v>1895053.54</v>
      </c>
      <c r="G36" s="13">
        <f>+G39+G37+G38+G40+G41+G42+G43+G46</f>
        <v>1509152.9300000002</v>
      </c>
      <c r="H36" s="13">
        <f>+H39+H37+H38+H40+H41+H42+H43+H46</f>
        <v>191904.38</v>
      </c>
      <c r="I36" s="13">
        <f>SUM(I37:I46)</f>
        <v>2717212.2</v>
      </c>
      <c r="J36" s="13">
        <f>SUM(J37:J46)</f>
        <v>6823929.9800000004</v>
      </c>
      <c r="K36" s="13">
        <f>SUM(K37:K46)</f>
        <v>843875.46</v>
      </c>
      <c r="L36" s="13">
        <f>SUM(L37:L46)</f>
        <v>13981128.490000002</v>
      </c>
    </row>
    <row r="37" spans="1:12" x14ac:dyDescent="0.25">
      <c r="A37" s="14"/>
      <c r="B37" s="42" t="s">
        <v>31</v>
      </c>
      <c r="C37" s="42"/>
      <c r="D37" s="42"/>
      <c r="E37" s="12"/>
      <c r="F37" s="17">
        <v>132297.19</v>
      </c>
      <c r="G37" s="17">
        <v>159401.37</v>
      </c>
      <c r="H37" s="17">
        <v>150924.28</v>
      </c>
      <c r="I37" s="17">
        <v>181569.2</v>
      </c>
      <c r="J37" s="17">
        <v>118318.14</v>
      </c>
      <c r="K37" s="17">
        <v>221075.46</v>
      </c>
      <c r="L37" s="17">
        <f>SUM(F37:K37)</f>
        <v>963585.64</v>
      </c>
    </row>
    <row r="38" spans="1:12" x14ac:dyDescent="0.25">
      <c r="A38" s="14"/>
      <c r="B38" s="15" t="s">
        <v>32</v>
      </c>
      <c r="C38" s="16"/>
      <c r="D38" s="16"/>
      <c r="E38" s="12"/>
      <c r="F38" s="17">
        <v>151545.63</v>
      </c>
      <c r="G38" s="17">
        <v>0</v>
      </c>
      <c r="H38" s="17">
        <v>0</v>
      </c>
      <c r="I38" s="17">
        <v>139605.79999999999</v>
      </c>
      <c r="J38" s="17">
        <v>236401.2</v>
      </c>
      <c r="K38" s="17">
        <v>0</v>
      </c>
      <c r="L38" s="17">
        <f t="shared" ref="L38:L46" si="4">SUM(F38:K38)</f>
        <v>527552.63</v>
      </c>
    </row>
    <row r="39" spans="1:12" x14ac:dyDescent="0.25">
      <c r="A39" s="14"/>
      <c r="B39" s="42" t="s">
        <v>33</v>
      </c>
      <c r="C39" s="42"/>
      <c r="D39" s="42"/>
      <c r="E39" s="12"/>
      <c r="F39" s="17">
        <v>0</v>
      </c>
      <c r="G39" s="17">
        <v>0</v>
      </c>
      <c r="H39" s="17">
        <v>0</v>
      </c>
      <c r="I39" s="17">
        <v>0</v>
      </c>
      <c r="J39" s="17">
        <v>1888</v>
      </c>
      <c r="K39" s="17">
        <v>0</v>
      </c>
      <c r="L39" s="17">
        <f t="shared" si="4"/>
        <v>1888</v>
      </c>
    </row>
    <row r="40" spans="1:12" x14ac:dyDescent="0.25">
      <c r="A40" s="14"/>
      <c r="B40" s="42" t="s">
        <v>34</v>
      </c>
      <c r="C40" s="42"/>
      <c r="D40" s="42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f t="shared" si="4"/>
        <v>0</v>
      </c>
    </row>
    <row r="41" spans="1:12" x14ac:dyDescent="0.25">
      <c r="A41" s="14"/>
      <c r="B41" s="42" t="s">
        <v>35</v>
      </c>
      <c r="C41" s="42"/>
      <c r="D41" s="42"/>
      <c r="E41" s="12"/>
      <c r="F41" s="17">
        <v>0</v>
      </c>
      <c r="G41" s="17">
        <v>0</v>
      </c>
      <c r="H41" s="17">
        <v>0</v>
      </c>
      <c r="I41" s="17">
        <v>0</v>
      </c>
      <c r="J41" s="17">
        <v>132031.38</v>
      </c>
      <c r="K41" s="17">
        <v>0</v>
      </c>
      <c r="L41" s="17">
        <f t="shared" si="4"/>
        <v>132031.38</v>
      </c>
    </row>
    <row r="42" spans="1:12" x14ac:dyDescent="0.25">
      <c r="A42" s="14"/>
      <c r="B42" s="42" t="s">
        <v>36</v>
      </c>
      <c r="C42" s="42"/>
      <c r="D42" s="42"/>
      <c r="E42" s="12"/>
      <c r="F42" s="17">
        <v>0</v>
      </c>
      <c r="G42" s="17">
        <v>0</v>
      </c>
      <c r="H42" s="17">
        <v>0</v>
      </c>
      <c r="I42" s="17">
        <v>0</v>
      </c>
      <c r="J42" s="17">
        <v>1899919.22</v>
      </c>
      <c r="K42" s="17">
        <v>0</v>
      </c>
      <c r="L42" s="17">
        <f t="shared" si="4"/>
        <v>1899919.22</v>
      </c>
    </row>
    <row r="43" spans="1:12" x14ac:dyDescent="0.25">
      <c r="A43" s="14"/>
      <c r="B43" s="21" t="s">
        <v>37</v>
      </c>
      <c r="C43" s="42"/>
      <c r="D43" s="42"/>
      <c r="E43" s="12"/>
      <c r="F43" s="17">
        <v>1611210.72</v>
      </c>
      <c r="G43" s="17">
        <v>1324027.56</v>
      </c>
      <c r="H43" s="17">
        <v>40980.1</v>
      </c>
      <c r="I43" s="17">
        <v>1255400</v>
      </c>
      <c r="J43" s="17">
        <v>3006443.62</v>
      </c>
      <c r="K43" s="17">
        <v>622800</v>
      </c>
      <c r="L43" s="17">
        <f t="shared" si="4"/>
        <v>7860862.0000000009</v>
      </c>
    </row>
    <row r="44" spans="1:12" x14ac:dyDescent="0.25">
      <c r="A44" s="14"/>
      <c r="B44" s="23" t="s">
        <v>38</v>
      </c>
      <c r="C44" s="42"/>
      <c r="D44" s="42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f t="shared" si="4"/>
        <v>0</v>
      </c>
    </row>
    <row r="45" spans="1:12" x14ac:dyDescent="0.25">
      <c r="A45" s="14"/>
      <c r="B45" s="23" t="s">
        <v>39</v>
      </c>
      <c r="C45" s="42"/>
      <c r="D45" s="42"/>
      <c r="E45" s="2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f>SUM(F45:K45)</f>
        <v>0</v>
      </c>
    </row>
    <row r="46" spans="1:12" x14ac:dyDescent="0.25">
      <c r="A46" s="14"/>
      <c r="B46" s="42" t="s">
        <v>40</v>
      </c>
      <c r="C46" s="42"/>
      <c r="D46" s="42"/>
      <c r="E46" s="12"/>
      <c r="F46" s="17">
        <v>0</v>
      </c>
      <c r="G46" s="17">
        <v>25724</v>
      </c>
      <c r="H46" s="17">
        <v>0</v>
      </c>
      <c r="I46" s="17">
        <v>1140637.2</v>
      </c>
      <c r="J46" s="17">
        <v>1428928.42</v>
      </c>
      <c r="K46" s="17">
        <v>0</v>
      </c>
      <c r="L46" s="17">
        <f t="shared" si="4"/>
        <v>2595289.62</v>
      </c>
    </row>
    <row r="47" spans="1:12" x14ac:dyDescent="0.25">
      <c r="A47" s="10" t="s">
        <v>41</v>
      </c>
      <c r="B47" s="19" t="s">
        <v>42</v>
      </c>
      <c r="C47" s="16"/>
      <c r="D47" s="12"/>
      <c r="E47" s="12"/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x14ac:dyDescent="0.25">
      <c r="A48" s="14"/>
      <c r="B48" s="49" t="s">
        <v>43</v>
      </c>
      <c r="C48" s="49"/>
      <c r="D48" s="49"/>
      <c r="E48" s="49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f t="shared" ref="L48:L59" si="5">SUM(F48:F48)</f>
        <v>0</v>
      </c>
    </row>
    <row r="49" spans="1:12" x14ac:dyDescent="0.25">
      <c r="A49" s="14"/>
      <c r="B49" s="21" t="s">
        <v>44</v>
      </c>
      <c r="C49" s="42"/>
      <c r="D49" s="42"/>
      <c r="E49" s="4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f t="shared" si="5"/>
        <v>0</v>
      </c>
    </row>
    <row r="50" spans="1:12" x14ac:dyDescent="0.25">
      <c r="A50" s="14"/>
      <c r="B50" s="21" t="s">
        <v>45</v>
      </c>
      <c r="C50" s="42"/>
      <c r="D50" s="42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f t="shared" si="5"/>
        <v>0</v>
      </c>
    </row>
    <row r="51" spans="1:12" x14ac:dyDescent="0.25">
      <c r="A51" s="14"/>
      <c r="B51" s="21" t="s">
        <v>46</v>
      </c>
      <c r="C51" s="42"/>
      <c r="D51" s="42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f t="shared" si="5"/>
        <v>0</v>
      </c>
    </row>
    <row r="52" spans="1:12" x14ac:dyDescent="0.25">
      <c r="A52" s="14"/>
      <c r="B52" s="21" t="s">
        <v>47</v>
      </c>
      <c r="C52" s="42"/>
      <c r="D52" s="42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f t="shared" si="5"/>
        <v>0</v>
      </c>
    </row>
    <row r="53" spans="1:12" x14ac:dyDescent="0.25">
      <c r="A53" s="14"/>
      <c r="B53" s="21" t="s">
        <v>48</v>
      </c>
      <c r="C53" s="42"/>
      <c r="D53" s="42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f t="shared" si="5"/>
        <v>0</v>
      </c>
    </row>
    <row r="54" spans="1:12" x14ac:dyDescent="0.25">
      <c r="A54" s="14"/>
      <c r="B54" s="21" t="s">
        <v>49</v>
      </c>
      <c r="C54" s="42"/>
      <c r="D54" s="42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f t="shared" si="5"/>
        <v>0</v>
      </c>
    </row>
    <row r="55" spans="1:12" x14ac:dyDescent="0.25">
      <c r="A55" s="14"/>
      <c r="B55" s="21" t="s">
        <v>50</v>
      </c>
      <c r="C55" s="42"/>
      <c r="D55" s="42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f t="shared" si="5"/>
        <v>0</v>
      </c>
    </row>
    <row r="56" spans="1:12" x14ac:dyDescent="0.25">
      <c r="A56" s="14"/>
      <c r="B56" s="21" t="s">
        <v>49</v>
      </c>
      <c r="C56" s="42"/>
      <c r="D56" s="4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f t="shared" si="5"/>
        <v>0</v>
      </c>
    </row>
    <row r="57" spans="1:12" x14ac:dyDescent="0.25">
      <c r="A57" s="24"/>
      <c r="B57" s="12" t="s">
        <v>51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f t="shared" si="5"/>
        <v>0</v>
      </c>
    </row>
    <row r="58" spans="1:12" x14ac:dyDescent="0.25">
      <c r="A58" s="24"/>
      <c r="B58" s="12" t="s">
        <v>52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f t="shared" si="5"/>
        <v>0</v>
      </c>
    </row>
    <row r="59" spans="1:12" x14ac:dyDescent="0.25">
      <c r="A59" s="24"/>
      <c r="B59" s="12" t="s">
        <v>53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f t="shared" si="5"/>
        <v>0</v>
      </c>
    </row>
    <row r="60" spans="1:12" x14ac:dyDescent="0.25">
      <c r="A60" s="25" t="s">
        <v>54</v>
      </c>
      <c r="B60" s="22" t="s">
        <v>55</v>
      </c>
      <c r="C60" s="12"/>
      <c r="D60" s="12"/>
      <c r="E60" s="12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7">
        <v>0</v>
      </c>
      <c r="L60" s="13">
        <v>0</v>
      </c>
    </row>
    <row r="61" spans="1:12" x14ac:dyDescent="0.25">
      <c r="A61" s="24"/>
      <c r="B61" s="12" t="s">
        <v>56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f t="shared" ref="L61:L72" si="6">SUM(F61:F61)</f>
        <v>0</v>
      </c>
    </row>
    <row r="62" spans="1:12" x14ac:dyDescent="0.25">
      <c r="A62" s="24"/>
      <c r="B62" s="12" t="s">
        <v>57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f t="shared" si="6"/>
        <v>0</v>
      </c>
    </row>
    <row r="63" spans="1:12" x14ac:dyDescent="0.25">
      <c r="A63" s="24"/>
      <c r="B63" s="12" t="s">
        <v>45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f t="shared" si="6"/>
        <v>0</v>
      </c>
    </row>
    <row r="64" spans="1:12" x14ac:dyDescent="0.25">
      <c r="A64" s="24"/>
      <c r="B64" s="12" t="s">
        <v>58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f t="shared" si="6"/>
        <v>0</v>
      </c>
    </row>
    <row r="65" spans="1:12" x14ac:dyDescent="0.25">
      <c r="A65" s="24"/>
      <c r="B65" s="12" t="s">
        <v>47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f t="shared" si="6"/>
        <v>0</v>
      </c>
    </row>
    <row r="66" spans="1:12" x14ac:dyDescent="0.25">
      <c r="A66" s="25"/>
      <c r="B66" s="12" t="s">
        <v>59</v>
      </c>
      <c r="C66" s="12"/>
      <c r="D66" s="12"/>
      <c r="E66" s="1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f t="shared" si="6"/>
        <v>0</v>
      </c>
    </row>
    <row r="67" spans="1:12" x14ac:dyDescent="0.25">
      <c r="A67" s="24"/>
      <c r="B67" s="21" t="s">
        <v>49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f t="shared" si="6"/>
        <v>0</v>
      </c>
    </row>
    <row r="68" spans="1:12" x14ac:dyDescent="0.25">
      <c r="A68" s="14"/>
      <c r="B68" s="21" t="s">
        <v>60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f t="shared" si="6"/>
        <v>0</v>
      </c>
    </row>
    <row r="69" spans="1:12" x14ac:dyDescent="0.25">
      <c r="A69" s="14"/>
      <c r="B69" s="21" t="s">
        <v>49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f t="shared" si="6"/>
        <v>0</v>
      </c>
    </row>
    <row r="70" spans="1:12" x14ac:dyDescent="0.25">
      <c r="A70" s="14"/>
      <c r="B70" s="21" t="s">
        <v>61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f t="shared" si="6"/>
        <v>0</v>
      </c>
    </row>
    <row r="71" spans="1:12" x14ac:dyDescent="0.25">
      <c r="A71" s="14"/>
      <c r="B71" s="21" t="s">
        <v>62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f t="shared" si="6"/>
        <v>0</v>
      </c>
    </row>
    <row r="72" spans="1:12" x14ac:dyDescent="0.25">
      <c r="A72" s="14"/>
      <c r="B72" s="21" t="s">
        <v>53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f t="shared" si="6"/>
        <v>0</v>
      </c>
    </row>
    <row r="73" spans="1:12" x14ac:dyDescent="0.25">
      <c r="A73" s="26" t="s">
        <v>63</v>
      </c>
      <c r="B73" s="27" t="s">
        <v>64</v>
      </c>
      <c r="C73" s="21"/>
      <c r="D73" s="21"/>
      <c r="E73" s="21"/>
      <c r="F73" s="13">
        <v>0</v>
      </c>
      <c r="G73" s="13">
        <v>0</v>
      </c>
      <c r="H73" s="13">
        <v>0</v>
      </c>
      <c r="I73" s="13">
        <f>SUM(I74:I80)</f>
        <v>1159744.8999999999</v>
      </c>
      <c r="J73" s="13">
        <f>SUM(J74:J82)</f>
        <v>1815040.8499999999</v>
      </c>
      <c r="K73" s="13">
        <f>SUM(K74:K82)</f>
        <v>0</v>
      </c>
      <c r="L73" s="13">
        <f>SUM(L74:L83)</f>
        <v>2974785.75</v>
      </c>
    </row>
    <row r="74" spans="1:12" x14ac:dyDescent="0.25">
      <c r="A74" s="14"/>
      <c r="B74" s="21" t="s">
        <v>65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21210.5</v>
      </c>
      <c r="J74" s="17">
        <v>875847.31</v>
      </c>
      <c r="K74" s="17">
        <v>0</v>
      </c>
      <c r="L74" s="17">
        <f>SUM(F74:K74)</f>
        <v>897057.81</v>
      </c>
    </row>
    <row r="75" spans="1:12" x14ac:dyDescent="0.25">
      <c r="A75" s="14"/>
      <c r="B75" s="21" t="s">
        <v>66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0</v>
      </c>
      <c r="J75" s="17">
        <v>331824.11</v>
      </c>
      <c r="K75" s="17">
        <v>0</v>
      </c>
      <c r="L75" s="17">
        <f t="shared" ref="L75:L84" si="7">SUM(F75:K75)</f>
        <v>331824.11</v>
      </c>
    </row>
    <row r="76" spans="1:12" x14ac:dyDescent="0.25">
      <c r="A76" s="14"/>
      <c r="B76" s="21" t="s">
        <v>67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69734.399999999994</v>
      </c>
      <c r="J76" s="17">
        <v>3398.4</v>
      </c>
      <c r="K76" s="17">
        <v>0</v>
      </c>
      <c r="L76" s="17">
        <f t="shared" si="7"/>
        <v>73132.799999999988</v>
      </c>
    </row>
    <row r="77" spans="1:12" x14ac:dyDescent="0.25">
      <c r="A77" s="14"/>
      <c r="B77" s="21" t="s">
        <v>68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27576.6</v>
      </c>
      <c r="K77" s="17">
        <v>0</v>
      </c>
      <c r="L77" s="17">
        <f t="shared" si="7"/>
        <v>27576.6</v>
      </c>
    </row>
    <row r="78" spans="1:12" x14ac:dyDescent="0.25">
      <c r="A78" s="14"/>
      <c r="B78" s="21" t="s">
        <v>69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f t="shared" si="7"/>
        <v>0</v>
      </c>
    </row>
    <row r="79" spans="1:12" x14ac:dyDescent="0.25">
      <c r="A79" s="14"/>
      <c r="B79" s="21" t="s">
        <v>70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1068800</v>
      </c>
      <c r="J79" s="17">
        <v>497380.02</v>
      </c>
      <c r="K79" s="17">
        <v>0</v>
      </c>
      <c r="L79" s="17">
        <f t="shared" si="7"/>
        <v>1566180.02</v>
      </c>
    </row>
    <row r="80" spans="1:12" x14ac:dyDescent="0.25">
      <c r="A80" s="14"/>
      <c r="B80" s="21" t="s">
        <v>71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f t="shared" si="7"/>
        <v>0</v>
      </c>
    </row>
    <row r="81" spans="1:12" x14ac:dyDescent="0.25">
      <c r="A81" s="14"/>
      <c r="B81" s="21" t="s">
        <v>72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f t="shared" si="7"/>
        <v>0</v>
      </c>
    </row>
    <row r="82" spans="1:12" x14ac:dyDescent="0.25">
      <c r="A82" s="14"/>
      <c r="B82" s="21" t="s">
        <v>73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79014.41</v>
      </c>
      <c r="K82" s="17">
        <v>0</v>
      </c>
      <c r="L82" s="17">
        <f t="shared" si="7"/>
        <v>79014.41</v>
      </c>
    </row>
    <row r="83" spans="1:12" x14ac:dyDescent="0.25">
      <c r="A83" s="14"/>
      <c r="B83" s="21" t="s">
        <v>74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f t="shared" si="7"/>
        <v>0</v>
      </c>
    </row>
    <row r="84" spans="1:12" x14ac:dyDescent="0.25">
      <c r="A84" s="14"/>
      <c r="B84" s="21" t="s">
        <v>75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f t="shared" si="7"/>
        <v>0</v>
      </c>
    </row>
    <row r="85" spans="1:12" x14ac:dyDescent="0.25">
      <c r="A85" s="26" t="s">
        <v>76</v>
      </c>
      <c r="B85" s="27" t="s">
        <v>77</v>
      </c>
      <c r="C85" s="21"/>
      <c r="D85" s="21"/>
      <c r="E85" s="21"/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</row>
    <row r="86" spans="1:12" x14ac:dyDescent="0.25">
      <c r="A86" s="26"/>
      <c r="B86" s="21" t="s">
        <v>78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f>SUM(F86:F86)</f>
        <v>0</v>
      </c>
    </row>
    <row r="87" spans="1:12" x14ac:dyDescent="0.25">
      <c r="A87" s="26"/>
      <c r="B87" s="21" t="s">
        <v>79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f>SUM(F87:F87)</f>
        <v>0</v>
      </c>
    </row>
    <row r="88" spans="1:12" x14ac:dyDescent="0.25">
      <c r="A88" s="26"/>
      <c r="B88" s="21" t="s">
        <v>80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f>SUM(F88:F88)</f>
        <v>0</v>
      </c>
    </row>
    <row r="89" spans="1:12" x14ac:dyDescent="0.25">
      <c r="A89" s="26"/>
      <c r="B89" s="21" t="s">
        <v>81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f>SUM(F89:F89)</f>
        <v>0</v>
      </c>
    </row>
    <row r="90" spans="1:12" x14ac:dyDescent="0.25">
      <c r="A90" s="26"/>
      <c r="B90" s="21" t="s">
        <v>82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f>SUM(F90:F90)</f>
        <v>0</v>
      </c>
    </row>
    <row r="91" spans="1:12" x14ac:dyDescent="0.25">
      <c r="A91" s="26" t="s">
        <v>83</v>
      </c>
      <c r="B91" s="27" t="s">
        <v>84</v>
      </c>
      <c r="C91" s="21"/>
      <c r="D91" s="21"/>
      <c r="E91" s="21"/>
      <c r="F91" s="13">
        <v>0</v>
      </c>
      <c r="G91" s="13">
        <v>0</v>
      </c>
      <c r="H91" s="13">
        <v>0</v>
      </c>
      <c r="I91" s="13">
        <v>0</v>
      </c>
      <c r="J91" s="17">
        <v>0</v>
      </c>
      <c r="K91" s="17">
        <v>0</v>
      </c>
      <c r="L91" s="13">
        <v>0</v>
      </c>
    </row>
    <row r="92" spans="1:12" x14ac:dyDescent="0.25">
      <c r="A92" s="26"/>
      <c r="B92" s="27" t="s">
        <v>85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f>SUM(F92:F92)</f>
        <v>0</v>
      </c>
    </row>
    <row r="93" spans="1:12" x14ac:dyDescent="0.25">
      <c r="A93" s="26"/>
      <c r="B93" s="21" t="s">
        <v>86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f>SUM(F93:F93)</f>
        <v>0</v>
      </c>
    </row>
    <row r="94" spans="1:12" x14ac:dyDescent="0.25">
      <c r="A94" s="26"/>
      <c r="B94" s="21" t="s">
        <v>87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f>SUM(F94:F94)</f>
        <v>0</v>
      </c>
    </row>
    <row r="95" spans="1:12" x14ac:dyDescent="0.25">
      <c r="A95" s="26"/>
      <c r="B95" s="21" t="s">
        <v>88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f>SUM(F95:F95)</f>
        <v>0</v>
      </c>
    </row>
    <row r="96" spans="1:12" x14ac:dyDescent="0.25">
      <c r="A96" s="26" t="s">
        <v>89</v>
      </c>
      <c r="B96" s="27" t="s">
        <v>90</v>
      </c>
      <c r="C96" s="21"/>
      <c r="D96" s="21"/>
      <c r="E96" s="21"/>
      <c r="F96" s="13">
        <v>0</v>
      </c>
      <c r="G96" s="13">
        <v>0</v>
      </c>
      <c r="H96" s="13">
        <v>0</v>
      </c>
      <c r="I96" s="13">
        <v>0</v>
      </c>
      <c r="J96" s="17">
        <v>0</v>
      </c>
      <c r="K96" s="17">
        <v>0</v>
      </c>
      <c r="L96" s="13">
        <v>0</v>
      </c>
    </row>
    <row r="97" spans="1:12" x14ac:dyDescent="0.25">
      <c r="A97" s="26"/>
      <c r="B97" s="21" t="s">
        <v>91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f>SUM(F97:F97)</f>
        <v>0</v>
      </c>
    </row>
    <row r="98" spans="1:12" x14ac:dyDescent="0.25">
      <c r="A98" s="26"/>
      <c r="B98" s="21" t="s">
        <v>92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f>SUM(F98:F98)</f>
        <v>0</v>
      </c>
    </row>
    <row r="99" spans="1:12" x14ac:dyDescent="0.25">
      <c r="A99" s="26"/>
      <c r="B99" s="21" t="s">
        <v>93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f>SUM(F99:F99)</f>
        <v>0</v>
      </c>
    </row>
    <row r="100" spans="1:12" x14ac:dyDescent="0.25">
      <c r="A100" s="26"/>
      <c r="B100" s="21" t="s">
        <v>94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f>SUM(F100:F100)</f>
        <v>0</v>
      </c>
    </row>
    <row r="101" spans="1:12" x14ac:dyDescent="0.25">
      <c r="A101" s="14"/>
      <c r="B101" s="21" t="s">
        <v>95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f>SUM(F101:F101)</f>
        <v>0</v>
      </c>
    </row>
    <row r="102" spans="1:12" x14ac:dyDescent="0.25">
      <c r="A102" s="14"/>
      <c r="B102" s="27" t="s">
        <v>96</v>
      </c>
      <c r="C102" s="21"/>
      <c r="D102" s="21"/>
      <c r="E102" s="21"/>
      <c r="F102" s="28">
        <f>+F36+F17+F23</f>
        <v>26071163.659999996</v>
      </c>
      <c r="G102" s="28">
        <f>+G36+G17+G23</f>
        <v>23351036.780000001</v>
      </c>
      <c r="H102" s="28">
        <f>+H36+H17+H23</f>
        <v>24549984.219999999</v>
      </c>
      <c r="I102" s="28">
        <f>+I36+I17+I23+I73</f>
        <v>28810245.789999995</v>
      </c>
      <c r="J102" s="28">
        <f>+J36+J17+J23+J73</f>
        <v>45959617.239999995</v>
      </c>
      <c r="K102" s="28">
        <f>+K36+K17+K23+K73</f>
        <v>24861127.640000001</v>
      </c>
      <c r="L102" s="28">
        <f>+L36+L23+L17+L73</f>
        <v>173603175.32999998</v>
      </c>
    </row>
    <row r="103" spans="1:12" x14ac:dyDescent="0.25">
      <c r="A103" s="14"/>
      <c r="B103" s="27"/>
      <c r="C103" s="21"/>
      <c r="D103" s="21"/>
      <c r="E103" s="21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4"/>
      <c r="B104" s="27" t="s">
        <v>97</v>
      </c>
      <c r="C104" s="21"/>
      <c r="D104" s="21"/>
      <c r="E104" s="21"/>
      <c r="F104" s="17">
        <v>0</v>
      </c>
      <c r="G104" s="17">
        <v>115767</v>
      </c>
      <c r="H104" s="17">
        <v>-115767</v>
      </c>
      <c r="I104" s="17">
        <v>0</v>
      </c>
      <c r="J104" s="17">
        <v>0</v>
      </c>
      <c r="K104" s="17">
        <v>0</v>
      </c>
      <c r="L104" s="29">
        <f t="shared" ref="L104:L110" si="8">SUM(F104:J104)</f>
        <v>0</v>
      </c>
    </row>
    <row r="105" spans="1:12" x14ac:dyDescent="0.25">
      <c r="A105" s="14"/>
      <c r="B105" s="27" t="s">
        <v>98</v>
      </c>
      <c r="C105" s="21"/>
      <c r="D105" s="21"/>
      <c r="E105" s="21"/>
      <c r="F105" s="17">
        <v>136.99</v>
      </c>
      <c r="G105" s="17">
        <v>-136.99</v>
      </c>
      <c r="H105" s="17">
        <v>0</v>
      </c>
      <c r="I105" s="17">
        <v>0</v>
      </c>
      <c r="J105" s="17">
        <v>0</v>
      </c>
      <c r="K105" s="17">
        <v>0</v>
      </c>
      <c r="L105" s="29">
        <f t="shared" si="8"/>
        <v>0</v>
      </c>
    </row>
    <row r="106" spans="1:12" x14ac:dyDescent="0.25">
      <c r="A106" s="14"/>
      <c r="B106" s="27" t="s">
        <v>99</v>
      </c>
      <c r="C106" s="21"/>
      <c r="D106" s="21"/>
      <c r="E106" s="21"/>
      <c r="F106" s="17">
        <v>0</v>
      </c>
      <c r="G106" s="17">
        <v>0</v>
      </c>
      <c r="H106" s="17">
        <v>4761.6000000000004</v>
      </c>
      <c r="I106" s="17">
        <f>-H106</f>
        <v>-4761.6000000000004</v>
      </c>
      <c r="J106" s="17">
        <v>0</v>
      </c>
      <c r="K106" s="17">
        <v>0</v>
      </c>
      <c r="L106" s="29">
        <f t="shared" si="8"/>
        <v>0</v>
      </c>
    </row>
    <row r="107" spans="1:12" x14ac:dyDescent="0.25">
      <c r="A107" s="14"/>
      <c r="B107" s="27" t="s">
        <v>100</v>
      </c>
      <c r="C107" s="21"/>
      <c r="D107" s="21"/>
      <c r="E107" s="21"/>
      <c r="F107" s="17">
        <v>0</v>
      </c>
      <c r="G107" s="17">
        <v>0</v>
      </c>
      <c r="H107" s="17">
        <v>87792</v>
      </c>
      <c r="I107" s="17">
        <f t="shared" ref="I107:I108" si="9">-H107</f>
        <v>-87792</v>
      </c>
      <c r="J107" s="17">
        <v>0</v>
      </c>
      <c r="K107" s="17">
        <v>0</v>
      </c>
      <c r="L107" s="29">
        <f t="shared" si="8"/>
        <v>0</v>
      </c>
    </row>
    <row r="108" spans="1:12" x14ac:dyDescent="0.25">
      <c r="A108" s="14"/>
      <c r="B108" s="27" t="s">
        <v>101</v>
      </c>
      <c r="C108" s="21"/>
      <c r="D108" s="21"/>
      <c r="E108" s="21"/>
      <c r="F108" s="17">
        <v>0</v>
      </c>
      <c r="G108" s="17">
        <v>0</v>
      </c>
      <c r="H108" s="17">
        <v>944000</v>
      </c>
      <c r="I108" s="17">
        <f t="shared" si="9"/>
        <v>-944000</v>
      </c>
      <c r="J108" s="17">
        <v>0</v>
      </c>
      <c r="K108" s="17">
        <v>0</v>
      </c>
      <c r="L108" s="29">
        <f t="shared" si="8"/>
        <v>0</v>
      </c>
    </row>
    <row r="109" spans="1:12" x14ac:dyDescent="0.25">
      <c r="A109" s="26"/>
      <c r="B109" s="27" t="s">
        <v>130</v>
      </c>
      <c r="C109" s="21"/>
      <c r="D109" s="21"/>
      <c r="E109" s="21"/>
      <c r="F109" s="17">
        <v>0</v>
      </c>
      <c r="G109" s="17">
        <v>0</v>
      </c>
      <c r="H109" s="17">
        <v>0</v>
      </c>
      <c r="I109" s="17">
        <v>0</v>
      </c>
      <c r="J109" s="17">
        <f>-195333.58-44981.85</f>
        <v>-240315.43</v>
      </c>
      <c r="K109" s="17">
        <v>0</v>
      </c>
      <c r="L109" s="29">
        <f t="shared" si="8"/>
        <v>-240315.43</v>
      </c>
    </row>
    <row r="110" spans="1:12" x14ac:dyDescent="0.25">
      <c r="A110" s="26"/>
      <c r="B110" s="27" t="s">
        <v>102</v>
      </c>
      <c r="C110" s="21"/>
      <c r="D110" s="21"/>
      <c r="E110" s="21"/>
      <c r="F110" s="17">
        <v>0</v>
      </c>
      <c r="G110" s="17">
        <v>0</v>
      </c>
      <c r="H110" s="17">
        <v>0</v>
      </c>
      <c r="I110" s="17">
        <v>0</v>
      </c>
      <c r="J110" s="17">
        <v>-14700</v>
      </c>
      <c r="K110" s="17">
        <v>0</v>
      </c>
      <c r="L110" s="29">
        <f t="shared" si="8"/>
        <v>-14700</v>
      </c>
    </row>
    <row r="111" spans="1:12" x14ac:dyDescent="0.25">
      <c r="A111" s="26"/>
      <c r="B111" s="27"/>
      <c r="C111" s="21"/>
      <c r="D111" s="21"/>
      <c r="E111" s="21"/>
      <c r="F111" s="17"/>
      <c r="G111" s="17"/>
      <c r="H111" s="17"/>
      <c r="I111" s="17"/>
      <c r="J111" s="17"/>
      <c r="K111" s="17">
        <v>0</v>
      </c>
      <c r="L111" s="29"/>
    </row>
    <row r="112" spans="1:12" x14ac:dyDescent="0.25">
      <c r="A112" s="26"/>
      <c r="B112" s="27" t="s">
        <v>103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29">
        <f>SUM(F112:I112)</f>
        <v>0</v>
      </c>
    </row>
    <row r="113" spans="1:12" x14ac:dyDescent="0.25">
      <c r="A113" s="26" t="s">
        <v>104</v>
      </c>
      <c r="B113" s="27" t="s">
        <v>105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29">
        <f>SUM(F113:G113)</f>
        <v>0</v>
      </c>
    </row>
    <row r="114" spans="1:12" x14ac:dyDescent="0.25">
      <c r="A114" s="26" t="s">
        <v>106</v>
      </c>
      <c r="B114" s="27" t="s">
        <v>107</v>
      </c>
      <c r="C114" s="21"/>
      <c r="D114" s="21"/>
      <c r="E114" s="21"/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</row>
    <row r="115" spans="1:12" x14ac:dyDescent="0.25">
      <c r="A115" s="14"/>
      <c r="B115" s="21" t="s">
        <v>108</v>
      </c>
      <c r="C115" s="21"/>
      <c r="D115" s="21" t="s">
        <v>109</v>
      </c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1:12" x14ac:dyDescent="0.25">
      <c r="A116" s="14"/>
      <c r="B116" s="21" t="s">
        <v>110</v>
      </c>
      <c r="C116" s="21"/>
      <c r="D116" s="21"/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</row>
    <row r="117" spans="1:12" x14ac:dyDescent="0.25">
      <c r="A117" s="26" t="s">
        <v>111</v>
      </c>
      <c r="B117" s="30" t="s">
        <v>112</v>
      </c>
      <c r="C117" s="21"/>
      <c r="D117" s="21"/>
      <c r="E117" s="21"/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</row>
    <row r="118" spans="1:12" x14ac:dyDescent="0.25">
      <c r="A118" s="14"/>
      <c r="B118" s="21" t="s">
        <v>113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</row>
    <row r="119" spans="1:12" x14ac:dyDescent="0.25">
      <c r="A119" s="14"/>
      <c r="B119" s="21" t="s">
        <v>114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1:12" x14ac:dyDescent="0.25">
      <c r="A120" s="26" t="s">
        <v>115</v>
      </c>
      <c r="B120" s="27" t="s">
        <v>116</v>
      </c>
      <c r="C120" s="21"/>
      <c r="D120" s="21"/>
      <c r="E120" s="21"/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</row>
    <row r="121" spans="1:12" x14ac:dyDescent="0.25">
      <c r="A121" s="14"/>
      <c r="B121" s="31" t="s">
        <v>117</v>
      </c>
      <c r="C121" s="21"/>
      <c r="D121" s="21"/>
      <c r="E121" s="21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</row>
    <row r="122" spans="1:12" x14ac:dyDescent="0.25">
      <c r="A122" s="14"/>
      <c r="B122" s="31" t="s">
        <v>118</v>
      </c>
      <c r="C122" s="21"/>
      <c r="D122" s="21"/>
      <c r="E122" s="21"/>
      <c r="F122" s="32">
        <v>0</v>
      </c>
      <c r="G122" s="32">
        <v>1</v>
      </c>
      <c r="H122" s="32">
        <v>1</v>
      </c>
      <c r="I122" s="32">
        <v>1</v>
      </c>
      <c r="J122" s="32">
        <v>0</v>
      </c>
      <c r="K122" s="32">
        <v>0</v>
      </c>
      <c r="L122" s="32">
        <v>0</v>
      </c>
    </row>
    <row r="123" spans="1:12" x14ac:dyDescent="0.25">
      <c r="A123" s="14"/>
      <c r="B123" s="27" t="s">
        <v>119</v>
      </c>
      <c r="C123" s="21"/>
      <c r="D123" s="21"/>
      <c r="E123" s="21"/>
      <c r="F123" s="13">
        <f t="shared" ref="F123:L123" si="10">+F119+F118+F117+F116+F114+F113</f>
        <v>0</v>
      </c>
      <c r="G123" s="13">
        <f t="shared" si="10"/>
        <v>0</v>
      </c>
      <c r="H123" s="13">
        <f t="shared" si="10"/>
        <v>0</v>
      </c>
      <c r="I123" s="13">
        <f t="shared" si="10"/>
        <v>0</v>
      </c>
      <c r="J123" s="13">
        <f t="shared" si="10"/>
        <v>0</v>
      </c>
      <c r="K123" s="13">
        <f t="shared" si="10"/>
        <v>0</v>
      </c>
      <c r="L123" s="13">
        <f t="shared" si="10"/>
        <v>0</v>
      </c>
    </row>
    <row r="124" spans="1:12" x14ac:dyDescent="0.25">
      <c r="A124" s="14"/>
      <c r="B124" s="27"/>
      <c r="C124" s="21"/>
      <c r="D124" s="21"/>
      <c r="E124" s="21"/>
      <c r="F124" s="13"/>
      <c r="G124" s="13"/>
      <c r="H124" s="13"/>
      <c r="I124" s="13"/>
      <c r="J124" s="13"/>
      <c r="K124" s="13"/>
      <c r="L124" s="13"/>
    </row>
    <row r="125" spans="1:12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2" ht="15" customHeight="1" thickBot="1" x14ac:dyDescent="0.3">
      <c r="A126" s="21"/>
      <c r="B126" s="27" t="s">
        <v>120</v>
      </c>
      <c r="C126" s="21"/>
      <c r="D126" s="21"/>
      <c r="E126" s="21"/>
      <c r="F126" s="34">
        <f>+F123+F102+F104+F105</f>
        <v>26071300.649999995</v>
      </c>
      <c r="G126" s="34">
        <f>+G123+G102+G104+G105</f>
        <v>23466666.790000003</v>
      </c>
      <c r="H126" s="34">
        <f>+H123+H102+H104+H105+H106+H107+H108</f>
        <v>25470770.82</v>
      </c>
      <c r="I126" s="34">
        <f>+I123+I102+I104+I105+I106+I107+I108</f>
        <v>27773692.189999994</v>
      </c>
      <c r="J126" s="34">
        <f>+J123+J102+J104+J105+J106+J107+J108+J109+J110</f>
        <v>45704601.809999995</v>
      </c>
      <c r="K126" s="34">
        <f>+K123+K102+K104+K105+K106+K107+K108+K109+K110</f>
        <v>24861127.640000001</v>
      </c>
      <c r="L126" s="34">
        <f>SUM(L104:L112)+L102</f>
        <v>173348159.89999998</v>
      </c>
    </row>
    <row r="127" spans="1:12" ht="15.75" thickTop="1" x14ac:dyDescent="0.25">
      <c r="A127" s="21"/>
      <c r="B127" s="27"/>
      <c r="C127" s="21"/>
      <c r="D127" s="21"/>
      <c r="E127" s="21"/>
      <c r="F127" s="13"/>
      <c r="G127" s="13"/>
      <c r="H127" s="13"/>
      <c r="I127" s="13"/>
      <c r="J127" s="13"/>
      <c r="K127" s="13"/>
      <c r="L127" s="33"/>
    </row>
    <row r="128" spans="1:12" x14ac:dyDescent="0.25">
      <c r="A128" s="21"/>
      <c r="B128" s="27"/>
      <c r="C128" s="21"/>
      <c r="D128" s="21"/>
      <c r="E128" s="21"/>
      <c r="F128" s="13"/>
      <c r="G128" s="13"/>
      <c r="H128" s="13"/>
      <c r="I128" s="13"/>
      <c r="J128" s="13"/>
      <c r="K128" s="13"/>
      <c r="L128" s="41"/>
    </row>
    <row r="129" spans="1:12" ht="15" customHeight="1" x14ac:dyDescent="0.25">
      <c r="A129" s="21"/>
      <c r="B129" s="27"/>
      <c r="C129" s="21"/>
      <c r="D129" s="21"/>
      <c r="E129" s="21"/>
      <c r="F129" s="13" t="s">
        <v>121</v>
      </c>
      <c r="G129" s="33"/>
      <c r="H129" s="33"/>
      <c r="I129" s="33"/>
      <c r="J129" s="33"/>
      <c r="K129" s="33"/>
      <c r="L129" s="29"/>
    </row>
    <row r="130" spans="1:12" ht="15" customHeight="1" x14ac:dyDescent="0.25">
      <c r="A130" s="50" t="s">
        <v>122</v>
      </c>
      <c r="B130" s="50"/>
      <c r="C130" s="50"/>
      <c r="D130" s="50"/>
      <c r="E130" s="50" t="s">
        <v>123</v>
      </c>
      <c r="F130" s="50"/>
      <c r="G130" s="50"/>
      <c r="H130" s="41"/>
      <c r="I130" s="41"/>
      <c r="J130" s="41"/>
      <c r="K130" s="41"/>
      <c r="L130" s="33"/>
    </row>
    <row r="131" spans="1:12" x14ac:dyDescent="0.25">
      <c r="A131" s="35"/>
      <c r="B131" s="36"/>
      <c r="C131" s="36"/>
      <c r="D131" s="33"/>
      <c r="E131" s="33"/>
      <c r="F131" s="36"/>
      <c r="G131" s="37"/>
      <c r="H131" s="37"/>
      <c r="I131" s="37"/>
      <c r="J131" s="37"/>
      <c r="K131" s="37"/>
      <c r="L131" s="39"/>
    </row>
    <row r="132" spans="1:12" ht="15" customHeight="1" x14ac:dyDescent="0.25">
      <c r="A132" s="36"/>
      <c r="B132" s="36"/>
      <c r="C132" s="36"/>
      <c r="D132" s="33"/>
      <c r="E132" s="33"/>
      <c r="F132" s="36"/>
      <c r="G132" s="36"/>
      <c r="H132" s="36"/>
      <c r="I132" s="36"/>
      <c r="J132" s="36"/>
      <c r="K132" s="36"/>
      <c r="L132" s="40"/>
    </row>
    <row r="133" spans="1:12" ht="15" customHeight="1" x14ac:dyDescent="0.25">
      <c r="A133" s="45" t="s">
        <v>124</v>
      </c>
      <c r="B133" s="45"/>
      <c r="C133" s="45"/>
      <c r="D133" s="45"/>
      <c r="E133" s="46" t="s">
        <v>125</v>
      </c>
      <c r="F133" s="46"/>
      <c r="G133" s="46"/>
      <c r="H133" s="39"/>
      <c r="I133" s="33"/>
      <c r="J133" s="33"/>
      <c r="K133" s="33"/>
    </row>
    <row r="134" spans="1:12" x14ac:dyDescent="0.25">
      <c r="A134" s="43" t="s">
        <v>126</v>
      </c>
      <c r="B134" s="43"/>
      <c r="C134" s="43"/>
      <c r="D134" s="43"/>
      <c r="E134" s="44" t="s">
        <v>127</v>
      </c>
      <c r="F134" s="44"/>
      <c r="G134" s="44"/>
    </row>
  </sheetData>
  <mergeCells count="9">
    <mergeCell ref="A134:D134"/>
    <mergeCell ref="E134:G134"/>
    <mergeCell ref="A133:D133"/>
    <mergeCell ref="E133:G133"/>
    <mergeCell ref="A14:L14"/>
    <mergeCell ref="A15:L15"/>
    <mergeCell ref="B48:E48"/>
    <mergeCell ref="A130:D130"/>
    <mergeCell ref="E130:G130"/>
  </mergeCells>
  <conditionalFormatting sqref="A16:L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2025-07-08T13:29:05Z</dcterms:modified>
</cp:coreProperties>
</file>