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2" i="1" l="1"/>
  <c r="J122" i="1"/>
  <c r="I122" i="1"/>
  <c r="H122" i="1"/>
  <c r="G122" i="1"/>
  <c r="F122" i="1"/>
  <c r="K112" i="1"/>
  <c r="K111" i="1"/>
  <c r="K109" i="1"/>
  <c r="J108" i="1"/>
  <c r="K108" i="1" s="1"/>
  <c r="K107" i="1"/>
  <c r="I107" i="1"/>
  <c r="I106" i="1"/>
  <c r="K106" i="1" s="1"/>
  <c r="I105" i="1"/>
  <c r="K105" i="1" s="1"/>
  <c r="K104" i="1"/>
  <c r="K103" i="1"/>
  <c r="K100" i="1"/>
  <c r="K99" i="1"/>
  <c r="K98" i="1"/>
  <c r="K97" i="1"/>
  <c r="K96" i="1"/>
  <c r="K94" i="1"/>
  <c r="K93" i="1"/>
  <c r="K92" i="1"/>
  <c r="K91" i="1"/>
  <c r="K89" i="1"/>
  <c r="K88" i="1"/>
  <c r="K87" i="1"/>
  <c r="K86" i="1"/>
  <c r="K85" i="1"/>
  <c r="K83" i="1"/>
  <c r="K82" i="1"/>
  <c r="K81" i="1"/>
  <c r="K72" i="1" s="1"/>
  <c r="K80" i="1"/>
  <c r="K79" i="1"/>
  <c r="K78" i="1"/>
  <c r="K77" i="1"/>
  <c r="K76" i="1"/>
  <c r="K75" i="1"/>
  <c r="K74" i="1"/>
  <c r="K73" i="1"/>
  <c r="J72" i="1"/>
  <c r="I72" i="1"/>
  <c r="K71" i="1"/>
  <c r="K70" i="1"/>
  <c r="K69" i="1"/>
  <c r="K68" i="1"/>
  <c r="K67" i="1"/>
  <c r="K66" i="1"/>
  <c r="K65" i="1"/>
  <c r="K64" i="1"/>
  <c r="K63" i="1"/>
  <c r="K62" i="1"/>
  <c r="K61" i="1"/>
  <c r="K60" i="1"/>
  <c r="K58" i="1"/>
  <c r="K57" i="1"/>
  <c r="K56" i="1"/>
  <c r="K55" i="1"/>
  <c r="K54" i="1"/>
  <c r="K53" i="1"/>
  <c r="K52" i="1"/>
  <c r="K51" i="1"/>
  <c r="K50" i="1"/>
  <c r="K49" i="1"/>
  <c r="K48" i="1"/>
  <c r="K47" i="1"/>
  <c r="K45" i="1"/>
  <c r="K35" i="1" s="1"/>
  <c r="K44" i="1"/>
  <c r="K43" i="1"/>
  <c r="K42" i="1"/>
  <c r="K41" i="1"/>
  <c r="K40" i="1"/>
  <c r="K39" i="1"/>
  <c r="K38" i="1"/>
  <c r="K37" i="1"/>
  <c r="K36" i="1"/>
  <c r="J35" i="1"/>
  <c r="J101" i="1" s="1"/>
  <c r="I35" i="1"/>
  <c r="I101" i="1" s="1"/>
  <c r="H35" i="1"/>
  <c r="G35" i="1"/>
  <c r="F35" i="1"/>
  <c r="F101" i="1" s="1"/>
  <c r="K34" i="1"/>
  <c r="K33" i="1"/>
  <c r="K32" i="1"/>
  <c r="K31" i="1"/>
  <c r="K30" i="1"/>
  <c r="K29" i="1"/>
  <c r="K28" i="1"/>
  <c r="K27" i="1"/>
  <c r="K26" i="1"/>
  <c r="K25" i="1"/>
  <c r="K24" i="1"/>
  <c r="F23" i="1"/>
  <c r="K23" i="1" s="1"/>
  <c r="K22" i="1" s="1"/>
  <c r="J22" i="1"/>
  <c r="I22" i="1"/>
  <c r="H22" i="1"/>
  <c r="G22" i="1"/>
  <c r="F22" i="1"/>
  <c r="K21" i="1"/>
  <c r="K20" i="1"/>
  <c r="K16" i="1" s="1"/>
  <c r="K19" i="1"/>
  <c r="K18" i="1"/>
  <c r="K17" i="1"/>
  <c r="J16" i="1"/>
  <c r="I16" i="1"/>
  <c r="H16" i="1"/>
  <c r="H101" i="1" s="1"/>
  <c r="G16" i="1"/>
  <c r="G101" i="1" s="1"/>
  <c r="F16" i="1"/>
  <c r="F125" i="1" l="1"/>
  <c r="K101" i="1"/>
  <c r="K125" i="1" s="1"/>
  <c r="G125" i="1"/>
  <c r="H125" i="1"/>
  <c r="I125" i="1"/>
  <c r="J125" i="1"/>
</calcChain>
</file>

<file path=xl/sharedStrings.xml><?xml version="1.0" encoding="utf-8"?>
<sst xmlns="http://schemas.openxmlformats.org/spreadsheetml/2006/main" count="137" uniqueCount="131">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</sst>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" fontId="2" fillId="0" borderId="8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628650</xdr:colOff>
      <xdr:row>10</xdr:row>
      <xdr:rowOff>47625</xdr:rowOff>
    </xdr:from>
    <xdr:ext cx="1027466" cy="495299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9775" y="1952625"/>
          <a:ext cx="1027466" cy="495299"/>
        </a:xfrm>
        <a:prstGeom prst="rect">
          <a:avLst/>
        </a:prstGeom>
        <a:noFill/>
      </xdr:spPr>
    </xdr:pic>
    <xdr:clientData/>
  </xdr:oneCellAnchor>
  <xdr:oneCellAnchor>
    <xdr:from>
      <xdr:col>2</xdr:col>
      <xdr:colOff>371474</xdr:colOff>
      <xdr:row>9</xdr:row>
      <xdr:rowOff>152401</xdr:rowOff>
    </xdr:from>
    <xdr:ext cx="860117" cy="58488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4" y="1866901"/>
          <a:ext cx="860117" cy="5848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33"/>
  <sheetViews>
    <sheetView tabSelected="1" topLeftCell="B1" workbookViewId="0">
      <selection activeCell="F10" sqref="F10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1" width="11.85546875" customWidth="1"/>
  </cols>
  <sheetData>
    <row r="10" spans="1:11" ht="15" customHeight="1" x14ac:dyDescent="0.25"/>
    <row r="11" spans="1:11" ht="15" customHeight="1" x14ac:dyDescent="0.25"/>
    <row r="12" spans="1:11" ht="18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1" ht="15" customHeight="1" x14ac:dyDescent="0.25">
      <c r="A13" s="44" t="s">
        <v>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" customHeight="1" x14ac:dyDescent="0.25">
      <c r="A14" s="45" t="s">
        <v>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5">
      <c r="A15" s="2" t="s">
        <v>2</v>
      </c>
      <c r="B15" s="3" t="s">
        <v>3</v>
      </c>
      <c r="C15" s="4"/>
      <c r="D15" s="4"/>
      <c r="E15" s="5"/>
      <c r="F15" s="6" t="s">
        <v>4</v>
      </c>
      <c r="G15" s="7" t="s">
        <v>5</v>
      </c>
      <c r="H15" s="8" t="s">
        <v>6</v>
      </c>
      <c r="I15" s="42" t="s">
        <v>128</v>
      </c>
      <c r="J15" s="42" t="s">
        <v>129</v>
      </c>
      <c r="K15" s="9" t="s">
        <v>7</v>
      </c>
    </row>
    <row r="16" spans="1:11" x14ac:dyDescent="0.25">
      <c r="A16" s="10" t="s">
        <v>8</v>
      </c>
      <c r="B16" s="11" t="s">
        <v>9</v>
      </c>
      <c r="C16" s="11"/>
      <c r="D16" s="12"/>
      <c r="E16" s="12"/>
      <c r="F16" s="13">
        <f>SUM(F17:F21)</f>
        <v>18623980.59</v>
      </c>
      <c r="G16" s="13">
        <f>SUM(G17:G21)</f>
        <v>20094134.43</v>
      </c>
      <c r="H16" s="13">
        <f>SUM(H17:H21)</f>
        <v>20699864.780000001</v>
      </c>
      <c r="I16" s="13">
        <f>SUM(I17:I21)</f>
        <v>21305145.949999999</v>
      </c>
      <c r="J16" s="13">
        <f>SUM(J17:J21)</f>
        <v>35093298.869999997</v>
      </c>
      <c r="K16" s="13">
        <f>+K17+K18+K19+K20+K21</f>
        <v>115816424.62</v>
      </c>
    </row>
    <row r="17" spans="1:11" x14ac:dyDescent="0.25">
      <c r="A17" s="14"/>
      <c r="B17" s="15" t="s">
        <v>10</v>
      </c>
      <c r="C17" s="16"/>
      <c r="D17" s="16"/>
      <c r="E17" s="12"/>
      <c r="F17" s="17">
        <v>15498663.82</v>
      </c>
      <c r="G17" s="17">
        <v>17005330.489999998</v>
      </c>
      <c r="H17" s="17">
        <v>17606859.66</v>
      </c>
      <c r="I17" s="17">
        <v>18184491.079999998</v>
      </c>
      <c r="J17" s="17">
        <v>17215245.579999998</v>
      </c>
      <c r="K17" s="17">
        <f>SUM(F17:J17)</f>
        <v>85510590.629999995</v>
      </c>
    </row>
    <row r="18" spans="1:11" x14ac:dyDescent="0.25">
      <c r="A18" s="14"/>
      <c r="B18" s="15" t="s">
        <v>11</v>
      </c>
      <c r="C18" s="16"/>
      <c r="D18" s="16"/>
      <c r="E18" s="12"/>
      <c r="F18" s="17">
        <v>740000</v>
      </c>
      <c r="G18" s="17">
        <v>700000</v>
      </c>
      <c r="H18" s="17">
        <v>735000</v>
      </c>
      <c r="I18" s="17">
        <v>735000</v>
      </c>
      <c r="J18" s="17">
        <v>15482441.92</v>
      </c>
      <c r="K18" s="17">
        <f>SUM(F18:J18)</f>
        <v>18392441.920000002</v>
      </c>
    </row>
    <row r="19" spans="1:11" x14ac:dyDescent="0.25">
      <c r="A19" s="14"/>
      <c r="B19" s="15" t="s">
        <v>12</v>
      </c>
      <c r="C19" s="18"/>
      <c r="D19" s="18"/>
      <c r="E19" s="12"/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f>SUM(F19:J19)</f>
        <v>0</v>
      </c>
    </row>
    <row r="20" spans="1:11" x14ac:dyDescent="0.25">
      <c r="A20" s="14"/>
      <c r="B20" s="15" t="s">
        <v>13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f>SUM(F20:J20)</f>
        <v>0</v>
      </c>
    </row>
    <row r="21" spans="1:11" x14ac:dyDescent="0.25">
      <c r="A21" s="14"/>
      <c r="B21" s="39" t="s">
        <v>14</v>
      </c>
      <c r="C21" s="39"/>
      <c r="D21" s="39"/>
      <c r="E21" s="12"/>
      <c r="F21" s="17">
        <v>2385316.77</v>
      </c>
      <c r="G21" s="17">
        <v>2388803.94</v>
      </c>
      <c r="H21" s="17">
        <v>2358005.12</v>
      </c>
      <c r="I21" s="17">
        <v>2385654.87</v>
      </c>
      <c r="J21" s="17">
        <v>2395611.37</v>
      </c>
      <c r="K21" s="17">
        <f>SUM(F21:J21)</f>
        <v>11913392.07</v>
      </c>
    </row>
    <row r="22" spans="1:11" x14ac:dyDescent="0.25">
      <c r="A22" s="10" t="s">
        <v>15</v>
      </c>
      <c r="B22" s="19" t="s">
        <v>16</v>
      </c>
      <c r="C22" s="16"/>
      <c r="D22" s="12"/>
      <c r="E22" s="12"/>
      <c r="F22" s="13">
        <f>SUM(F23:F32)</f>
        <v>5552129.5299999993</v>
      </c>
      <c r="G22" s="13">
        <f>SUM(G23:G34)</f>
        <v>1747749.42</v>
      </c>
      <c r="H22" s="13">
        <f>SUM(H23:H34)</f>
        <v>3658215.06</v>
      </c>
      <c r="I22" s="13">
        <f>SUM(I23:I34)</f>
        <v>3628142.7399999998</v>
      </c>
      <c r="J22" s="13">
        <f>SUM(J23:J34)</f>
        <v>2227347.54</v>
      </c>
      <c r="K22" s="13">
        <f>SUM(K23:K34)</f>
        <v>16813584.289999999</v>
      </c>
    </row>
    <row r="23" spans="1:11" x14ac:dyDescent="0.25">
      <c r="A23" s="14"/>
      <c r="B23" s="15" t="s">
        <v>17</v>
      </c>
      <c r="C23" s="16"/>
      <c r="D23" s="16"/>
      <c r="E23" s="12"/>
      <c r="F23" s="17">
        <f>1174780.96+0.05</f>
        <v>1174781.01</v>
      </c>
      <c r="G23" s="17">
        <v>19970.990000000002</v>
      </c>
      <c r="H23" s="17">
        <v>1046309.13</v>
      </c>
      <c r="I23" s="17">
        <v>43359.199999999997</v>
      </c>
      <c r="J23" s="17">
        <v>531923.43000000005</v>
      </c>
      <c r="K23" s="17">
        <f>SUM(F23:J23)</f>
        <v>2816343.7600000002</v>
      </c>
    </row>
    <row r="24" spans="1:11" x14ac:dyDescent="0.25">
      <c r="A24" s="20"/>
      <c r="B24" s="21" t="s">
        <v>18</v>
      </c>
      <c r="C24" s="39"/>
      <c r="D24" s="39"/>
      <c r="E24" s="12"/>
      <c r="F24" s="17">
        <v>177000</v>
      </c>
      <c r="G24" s="17">
        <v>177000</v>
      </c>
      <c r="H24" s="17">
        <v>230100</v>
      </c>
      <c r="I24" s="17">
        <v>194700</v>
      </c>
      <c r="J24" s="17">
        <v>17700</v>
      </c>
      <c r="K24" s="17">
        <f t="shared" ref="K24:K34" si="0">SUM(F24:J24)</f>
        <v>796500</v>
      </c>
    </row>
    <row r="25" spans="1:11" x14ac:dyDescent="0.25">
      <c r="A25" s="14"/>
      <c r="B25" s="15" t="s">
        <v>19</v>
      </c>
      <c r="C25" s="16"/>
      <c r="D25" s="16"/>
      <c r="E25" s="12"/>
      <c r="F25" s="17">
        <v>0</v>
      </c>
      <c r="G25" s="17">
        <v>190315</v>
      </c>
      <c r="H25" s="17">
        <v>0</v>
      </c>
      <c r="I25" s="17">
        <v>246555</v>
      </c>
      <c r="J25" s="17">
        <v>45650</v>
      </c>
      <c r="K25" s="17">
        <f t="shared" si="0"/>
        <v>482520</v>
      </c>
    </row>
    <row r="26" spans="1:11" x14ac:dyDescent="0.25">
      <c r="A26" s="14"/>
      <c r="B26" s="39" t="s">
        <v>20</v>
      </c>
      <c r="C26" s="39"/>
      <c r="D26" s="39"/>
      <c r="E26" s="12"/>
      <c r="F26" s="17">
        <v>0</v>
      </c>
      <c r="G26" s="17">
        <v>0</v>
      </c>
      <c r="H26" s="17">
        <v>50000</v>
      </c>
      <c r="I26" s="17">
        <v>0</v>
      </c>
      <c r="J26" s="17">
        <v>0</v>
      </c>
      <c r="K26" s="17">
        <f t="shared" si="0"/>
        <v>50000</v>
      </c>
    </row>
    <row r="27" spans="1:11" x14ac:dyDescent="0.25">
      <c r="A27" s="14"/>
      <c r="B27" s="15" t="s">
        <v>21</v>
      </c>
      <c r="C27" s="16"/>
      <c r="D27" s="16"/>
      <c r="E27" s="22"/>
      <c r="F27" s="17">
        <v>1120643.4099999999</v>
      </c>
      <c r="G27" s="17">
        <v>727643.43</v>
      </c>
      <c r="H27" s="17">
        <v>898861.43</v>
      </c>
      <c r="I27" s="17">
        <v>1975184.47</v>
      </c>
      <c r="J27" s="17">
        <v>1256674.1100000001</v>
      </c>
      <c r="K27" s="17">
        <f t="shared" si="0"/>
        <v>5979006.8500000006</v>
      </c>
    </row>
    <row r="28" spans="1:11" x14ac:dyDescent="0.25">
      <c r="A28" s="14"/>
      <c r="B28" s="15" t="s">
        <v>22</v>
      </c>
      <c r="C28" s="16"/>
      <c r="D28" s="16"/>
      <c r="E28" s="12"/>
      <c r="F28" s="17">
        <v>2526165.11</v>
      </c>
      <c r="G28" s="17">
        <v>0</v>
      </c>
      <c r="H28" s="17">
        <v>209323</v>
      </c>
      <c r="I28" s="17">
        <v>118940</v>
      </c>
      <c r="J28" s="17">
        <v>103910</v>
      </c>
      <c r="K28" s="17">
        <f t="shared" si="0"/>
        <v>2958338.11</v>
      </c>
    </row>
    <row r="29" spans="1:11" x14ac:dyDescent="0.25">
      <c r="A29" s="14"/>
      <c r="B29" s="15" t="s">
        <v>23</v>
      </c>
      <c r="C29" s="16"/>
      <c r="D29" s="16"/>
      <c r="E29" s="12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f t="shared" si="0"/>
        <v>0</v>
      </c>
    </row>
    <row r="30" spans="1:11" x14ac:dyDescent="0.25">
      <c r="A30" s="14"/>
      <c r="B30" s="21" t="s">
        <v>24</v>
      </c>
      <c r="C30" s="16"/>
      <c r="D30" s="16"/>
      <c r="E30" s="12"/>
      <c r="F30" s="17">
        <v>249830</v>
      </c>
      <c r="G30" s="17">
        <v>398000</v>
      </c>
      <c r="H30" s="17">
        <v>249970</v>
      </c>
      <c r="I30" s="17">
        <v>249950</v>
      </c>
      <c r="J30" s="17">
        <v>250250</v>
      </c>
      <c r="K30" s="17">
        <f t="shared" si="0"/>
        <v>1398000</v>
      </c>
    </row>
    <row r="31" spans="1:11" x14ac:dyDescent="0.25">
      <c r="A31" s="14"/>
      <c r="B31" s="39" t="s">
        <v>25</v>
      </c>
      <c r="C31" s="39"/>
      <c r="D31" s="39"/>
      <c r="E31" s="39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f t="shared" si="0"/>
        <v>0</v>
      </c>
    </row>
    <row r="32" spans="1:11" x14ac:dyDescent="0.25">
      <c r="A32" s="14"/>
      <c r="B32" s="21" t="s">
        <v>26</v>
      </c>
      <c r="C32" s="39"/>
      <c r="D32" s="39"/>
      <c r="E32" s="39"/>
      <c r="F32" s="17">
        <v>303710</v>
      </c>
      <c r="G32" s="17">
        <v>0</v>
      </c>
      <c r="H32" s="17">
        <v>274000</v>
      </c>
      <c r="I32" s="17">
        <v>124000</v>
      </c>
      <c r="J32" s="17">
        <v>21240</v>
      </c>
      <c r="K32" s="17">
        <f t="shared" si="0"/>
        <v>722950</v>
      </c>
    </row>
    <row r="33" spans="1:11" x14ac:dyDescent="0.25">
      <c r="A33" s="14"/>
      <c r="B33" s="21" t="s">
        <v>27</v>
      </c>
      <c r="C33" s="39"/>
      <c r="D33" s="39"/>
      <c r="E33" s="12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f>SUM(F33:J33)</f>
        <v>0</v>
      </c>
    </row>
    <row r="34" spans="1:11" x14ac:dyDescent="0.25">
      <c r="A34" s="14"/>
      <c r="B34" s="39" t="s">
        <v>28</v>
      </c>
      <c r="C34" s="39"/>
      <c r="D34" s="39"/>
      <c r="E34" s="12"/>
      <c r="F34" s="17">
        <v>0</v>
      </c>
      <c r="G34" s="17">
        <v>234820</v>
      </c>
      <c r="H34" s="17">
        <v>699651.5</v>
      </c>
      <c r="I34" s="17">
        <v>675454.07</v>
      </c>
      <c r="J34" s="17">
        <v>0</v>
      </c>
      <c r="K34" s="17">
        <f t="shared" si="0"/>
        <v>1609925.5699999998</v>
      </c>
    </row>
    <row r="35" spans="1:11" x14ac:dyDescent="0.25">
      <c r="A35" s="10" t="s">
        <v>29</v>
      </c>
      <c r="B35" s="19" t="s">
        <v>30</v>
      </c>
      <c r="C35" s="16"/>
      <c r="D35" s="12"/>
      <c r="E35" s="12"/>
      <c r="F35" s="13">
        <f>+F38+F36+F37+F39+F40+F41+F42</f>
        <v>1895053.54</v>
      </c>
      <c r="G35" s="13">
        <f>+G38+G36+G37+G39+G40+G41+G42+G45</f>
        <v>1509152.9300000002</v>
      </c>
      <c r="H35" s="13">
        <f>+H38+H36+H37+H39+H40+H41+H42+H45</f>
        <v>191904.38</v>
      </c>
      <c r="I35" s="13">
        <f>SUM(I36:I45)</f>
        <v>2717212.2</v>
      </c>
      <c r="J35" s="13">
        <f>SUM(J36:J45)</f>
        <v>6823929.9800000004</v>
      </c>
      <c r="K35" s="13">
        <f>SUM(K36:K45)</f>
        <v>13137253.030000001</v>
      </c>
    </row>
    <row r="36" spans="1:11" x14ac:dyDescent="0.25">
      <c r="A36" s="14"/>
      <c r="B36" s="39" t="s">
        <v>31</v>
      </c>
      <c r="C36" s="39"/>
      <c r="D36" s="39"/>
      <c r="E36" s="12"/>
      <c r="F36" s="17">
        <v>132297.19</v>
      </c>
      <c r="G36" s="17">
        <v>159401.37</v>
      </c>
      <c r="H36" s="17">
        <v>150924.28</v>
      </c>
      <c r="I36" s="17">
        <v>181569.2</v>
      </c>
      <c r="J36" s="17">
        <v>118318.14</v>
      </c>
      <c r="K36" s="17">
        <f>SUM(F36:J36)</f>
        <v>742510.18</v>
      </c>
    </row>
    <row r="37" spans="1:11" x14ac:dyDescent="0.25">
      <c r="A37" s="14"/>
      <c r="B37" s="15" t="s">
        <v>32</v>
      </c>
      <c r="C37" s="16"/>
      <c r="D37" s="16"/>
      <c r="E37" s="12"/>
      <c r="F37" s="17">
        <v>151545.63</v>
      </c>
      <c r="G37" s="17">
        <v>0</v>
      </c>
      <c r="H37" s="17">
        <v>0</v>
      </c>
      <c r="I37" s="17">
        <v>139605.79999999999</v>
      </c>
      <c r="J37" s="17">
        <v>236401.2</v>
      </c>
      <c r="K37" s="17">
        <f t="shared" ref="K37:K45" si="1">SUM(F37:J37)</f>
        <v>527552.63</v>
      </c>
    </row>
    <row r="38" spans="1:11" x14ac:dyDescent="0.25">
      <c r="A38" s="14"/>
      <c r="B38" s="39" t="s">
        <v>33</v>
      </c>
      <c r="C38" s="39"/>
      <c r="D38" s="39"/>
      <c r="E38" s="12"/>
      <c r="F38" s="17">
        <v>0</v>
      </c>
      <c r="G38" s="17">
        <v>0</v>
      </c>
      <c r="H38" s="17">
        <v>0</v>
      </c>
      <c r="I38" s="17">
        <v>0</v>
      </c>
      <c r="J38" s="17">
        <v>1888</v>
      </c>
      <c r="K38" s="17">
        <f t="shared" si="1"/>
        <v>1888</v>
      </c>
    </row>
    <row r="39" spans="1:11" x14ac:dyDescent="0.25">
      <c r="A39" s="14"/>
      <c r="B39" s="39" t="s">
        <v>34</v>
      </c>
      <c r="C39" s="39"/>
      <c r="D39" s="39"/>
      <c r="E39" s="12"/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f t="shared" si="1"/>
        <v>0</v>
      </c>
    </row>
    <row r="40" spans="1:11" x14ac:dyDescent="0.25">
      <c r="A40" s="14"/>
      <c r="B40" s="39" t="s">
        <v>35</v>
      </c>
      <c r="C40" s="39"/>
      <c r="D40" s="39"/>
      <c r="E40" s="12"/>
      <c r="F40" s="17">
        <v>0</v>
      </c>
      <c r="G40" s="17">
        <v>0</v>
      </c>
      <c r="H40" s="17">
        <v>0</v>
      </c>
      <c r="I40" s="17">
        <v>0</v>
      </c>
      <c r="J40" s="17">
        <v>132031.38</v>
      </c>
      <c r="K40" s="17">
        <f t="shared" si="1"/>
        <v>132031.38</v>
      </c>
    </row>
    <row r="41" spans="1:11" x14ac:dyDescent="0.25">
      <c r="A41" s="14"/>
      <c r="B41" s="39" t="s">
        <v>36</v>
      </c>
      <c r="C41" s="39"/>
      <c r="D41" s="39"/>
      <c r="E41" s="12"/>
      <c r="F41" s="17">
        <v>0</v>
      </c>
      <c r="G41" s="17">
        <v>0</v>
      </c>
      <c r="H41" s="17">
        <v>0</v>
      </c>
      <c r="I41" s="17">
        <v>0</v>
      </c>
      <c r="J41" s="17">
        <v>1899919.22</v>
      </c>
      <c r="K41" s="17">
        <f t="shared" si="1"/>
        <v>1899919.22</v>
      </c>
    </row>
    <row r="42" spans="1:11" x14ac:dyDescent="0.25">
      <c r="A42" s="14"/>
      <c r="B42" s="21" t="s">
        <v>37</v>
      </c>
      <c r="C42" s="39"/>
      <c r="D42" s="39"/>
      <c r="E42" s="12"/>
      <c r="F42" s="17">
        <v>1611210.72</v>
      </c>
      <c r="G42" s="17">
        <v>1324027.56</v>
      </c>
      <c r="H42" s="17">
        <v>40980.1</v>
      </c>
      <c r="I42" s="17">
        <v>1255400</v>
      </c>
      <c r="J42" s="17">
        <v>3006443.62</v>
      </c>
      <c r="K42" s="17">
        <f t="shared" si="1"/>
        <v>7238062.0000000009</v>
      </c>
    </row>
    <row r="43" spans="1:11" x14ac:dyDescent="0.25">
      <c r="A43" s="14"/>
      <c r="B43" s="23" t="s">
        <v>38</v>
      </c>
      <c r="C43" s="39"/>
      <c r="D43" s="39"/>
      <c r="E43" s="23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f t="shared" si="1"/>
        <v>0</v>
      </c>
    </row>
    <row r="44" spans="1:11" x14ac:dyDescent="0.25">
      <c r="A44" s="14"/>
      <c r="B44" s="23" t="s">
        <v>39</v>
      </c>
      <c r="C44" s="39"/>
      <c r="D44" s="39"/>
      <c r="E44" s="2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f t="shared" si="1"/>
        <v>0</v>
      </c>
    </row>
    <row r="45" spans="1:11" x14ac:dyDescent="0.25">
      <c r="A45" s="14"/>
      <c r="B45" s="39" t="s">
        <v>40</v>
      </c>
      <c r="C45" s="39"/>
      <c r="D45" s="39"/>
      <c r="E45" s="12"/>
      <c r="F45" s="17">
        <v>0</v>
      </c>
      <c r="G45" s="17">
        <v>25724</v>
      </c>
      <c r="H45" s="17">
        <v>0</v>
      </c>
      <c r="I45" s="17">
        <v>1140637.2</v>
      </c>
      <c r="J45" s="17">
        <v>1428928.42</v>
      </c>
      <c r="K45" s="17">
        <f t="shared" si="1"/>
        <v>2595289.62</v>
      </c>
    </row>
    <row r="46" spans="1:11" x14ac:dyDescent="0.25">
      <c r="A46" s="10" t="s">
        <v>41</v>
      </c>
      <c r="B46" s="19" t="s">
        <v>42</v>
      </c>
      <c r="C46" s="16"/>
      <c r="D46" s="12"/>
      <c r="E46" s="12"/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</row>
    <row r="47" spans="1:11" x14ac:dyDescent="0.25">
      <c r="A47" s="14"/>
      <c r="B47" s="43" t="s">
        <v>43</v>
      </c>
      <c r="C47" s="43"/>
      <c r="D47" s="43"/>
      <c r="E47" s="43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f t="shared" ref="K47:K58" si="2">SUM(F47:F47)</f>
        <v>0</v>
      </c>
    </row>
    <row r="48" spans="1:11" x14ac:dyDescent="0.25">
      <c r="A48" s="14"/>
      <c r="B48" s="21" t="s">
        <v>44</v>
      </c>
      <c r="C48" s="39"/>
      <c r="D48" s="39"/>
      <c r="E48" s="39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f t="shared" si="2"/>
        <v>0</v>
      </c>
    </row>
    <row r="49" spans="1:11" x14ac:dyDescent="0.25">
      <c r="A49" s="14"/>
      <c r="B49" s="21" t="s">
        <v>45</v>
      </c>
      <c r="C49" s="39"/>
      <c r="D49" s="39"/>
      <c r="E49" s="1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f t="shared" si="2"/>
        <v>0</v>
      </c>
    </row>
    <row r="50" spans="1:11" x14ac:dyDescent="0.25">
      <c r="A50" s="14"/>
      <c r="B50" s="21" t="s">
        <v>46</v>
      </c>
      <c r="C50" s="39"/>
      <c r="D50" s="39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f t="shared" si="2"/>
        <v>0</v>
      </c>
    </row>
    <row r="51" spans="1:11" x14ac:dyDescent="0.25">
      <c r="A51" s="14"/>
      <c r="B51" s="21" t="s">
        <v>47</v>
      </c>
      <c r="C51" s="39"/>
      <c r="D51" s="39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f t="shared" si="2"/>
        <v>0</v>
      </c>
    </row>
    <row r="52" spans="1:11" x14ac:dyDescent="0.25">
      <c r="A52" s="14"/>
      <c r="B52" s="21" t="s">
        <v>48</v>
      </c>
      <c r="C52" s="39"/>
      <c r="D52" s="39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f t="shared" si="2"/>
        <v>0</v>
      </c>
    </row>
    <row r="53" spans="1:11" x14ac:dyDescent="0.25">
      <c r="A53" s="14"/>
      <c r="B53" s="21" t="s">
        <v>49</v>
      </c>
      <c r="C53" s="39"/>
      <c r="D53" s="39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f t="shared" si="2"/>
        <v>0</v>
      </c>
    </row>
    <row r="54" spans="1:11" x14ac:dyDescent="0.25">
      <c r="A54" s="14"/>
      <c r="B54" s="21" t="s">
        <v>50</v>
      </c>
      <c r="C54" s="39"/>
      <c r="D54" s="39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f t="shared" si="2"/>
        <v>0</v>
      </c>
    </row>
    <row r="55" spans="1:11" x14ac:dyDescent="0.25">
      <c r="A55" s="14"/>
      <c r="B55" s="21" t="s">
        <v>49</v>
      </c>
      <c r="C55" s="39"/>
      <c r="D55" s="39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f t="shared" si="2"/>
        <v>0</v>
      </c>
    </row>
    <row r="56" spans="1:11" x14ac:dyDescent="0.25">
      <c r="A56" s="24"/>
      <c r="B56" s="12" t="s">
        <v>51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f t="shared" si="2"/>
        <v>0</v>
      </c>
    </row>
    <row r="57" spans="1:11" x14ac:dyDescent="0.25">
      <c r="A57" s="24"/>
      <c r="B57" s="12" t="s">
        <v>52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f t="shared" si="2"/>
        <v>0</v>
      </c>
    </row>
    <row r="58" spans="1:11" x14ac:dyDescent="0.25">
      <c r="A58" s="24"/>
      <c r="B58" s="12" t="s">
        <v>53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f t="shared" si="2"/>
        <v>0</v>
      </c>
    </row>
    <row r="59" spans="1:11" x14ac:dyDescent="0.25">
      <c r="A59" s="25" t="s">
        <v>54</v>
      </c>
      <c r="B59" s="22" t="s">
        <v>55</v>
      </c>
      <c r="C59" s="12"/>
      <c r="D59" s="12"/>
      <c r="E59" s="12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</row>
    <row r="60" spans="1:11" x14ac:dyDescent="0.25">
      <c r="A60" s="24"/>
      <c r="B60" s="12" t="s">
        <v>56</v>
      </c>
      <c r="C60" s="12"/>
      <c r="D60" s="12"/>
      <c r="E60" s="12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f t="shared" ref="K60:K71" si="3">SUM(F60:F60)</f>
        <v>0</v>
      </c>
    </row>
    <row r="61" spans="1:11" x14ac:dyDescent="0.25">
      <c r="A61" s="24"/>
      <c r="B61" s="12" t="s">
        <v>57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f t="shared" si="3"/>
        <v>0</v>
      </c>
    </row>
    <row r="62" spans="1:11" x14ac:dyDescent="0.25">
      <c r="A62" s="24"/>
      <c r="B62" s="12" t="s">
        <v>45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f t="shared" si="3"/>
        <v>0</v>
      </c>
    </row>
    <row r="63" spans="1:11" x14ac:dyDescent="0.25">
      <c r="A63" s="24"/>
      <c r="B63" s="12" t="s">
        <v>58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f t="shared" si="3"/>
        <v>0</v>
      </c>
    </row>
    <row r="64" spans="1:11" x14ac:dyDescent="0.25">
      <c r="A64" s="24"/>
      <c r="B64" s="12" t="s">
        <v>47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f t="shared" si="3"/>
        <v>0</v>
      </c>
    </row>
    <row r="65" spans="1:11" x14ac:dyDescent="0.25">
      <c r="A65" s="25"/>
      <c r="B65" s="12" t="s">
        <v>59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f t="shared" si="3"/>
        <v>0</v>
      </c>
    </row>
    <row r="66" spans="1:11" x14ac:dyDescent="0.25">
      <c r="A66" s="24"/>
      <c r="B66" s="21" t="s">
        <v>49</v>
      </c>
      <c r="C66" s="21"/>
      <c r="D66" s="21"/>
      <c r="E66" s="21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f t="shared" si="3"/>
        <v>0</v>
      </c>
    </row>
    <row r="67" spans="1:11" x14ac:dyDescent="0.25">
      <c r="A67" s="14"/>
      <c r="B67" s="21" t="s">
        <v>60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f t="shared" si="3"/>
        <v>0</v>
      </c>
    </row>
    <row r="68" spans="1:11" x14ac:dyDescent="0.25">
      <c r="A68" s="14"/>
      <c r="B68" s="21" t="s">
        <v>49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f t="shared" si="3"/>
        <v>0</v>
      </c>
    </row>
    <row r="69" spans="1:11" x14ac:dyDescent="0.25">
      <c r="A69" s="14"/>
      <c r="B69" s="21" t="s">
        <v>61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f t="shared" si="3"/>
        <v>0</v>
      </c>
    </row>
    <row r="70" spans="1:11" x14ac:dyDescent="0.25">
      <c r="A70" s="14"/>
      <c r="B70" s="21" t="s">
        <v>62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f t="shared" si="3"/>
        <v>0</v>
      </c>
    </row>
    <row r="71" spans="1:11" x14ac:dyDescent="0.25">
      <c r="A71" s="14"/>
      <c r="B71" s="21" t="s">
        <v>53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f t="shared" si="3"/>
        <v>0</v>
      </c>
    </row>
    <row r="72" spans="1:11" x14ac:dyDescent="0.25">
      <c r="A72" s="26" t="s">
        <v>63</v>
      </c>
      <c r="B72" s="27" t="s">
        <v>64</v>
      </c>
      <c r="C72" s="21"/>
      <c r="D72" s="21"/>
      <c r="E72" s="21"/>
      <c r="F72" s="13">
        <v>0</v>
      </c>
      <c r="G72" s="13">
        <v>0</v>
      </c>
      <c r="H72" s="13">
        <v>0</v>
      </c>
      <c r="I72" s="13">
        <f>SUM(I73:I79)</f>
        <v>1159744.8999999999</v>
      </c>
      <c r="J72" s="13">
        <f>SUM(J73:J81)</f>
        <v>1815040.8499999999</v>
      </c>
      <c r="K72" s="13">
        <f>SUM(K73:K82)</f>
        <v>2974785.75</v>
      </c>
    </row>
    <row r="73" spans="1:11" x14ac:dyDescent="0.25">
      <c r="A73" s="14"/>
      <c r="B73" s="21" t="s">
        <v>65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21210.5</v>
      </c>
      <c r="J73" s="17">
        <v>875847.31</v>
      </c>
      <c r="K73" s="17">
        <f>SUM(F73:J73)</f>
        <v>897057.81</v>
      </c>
    </row>
    <row r="74" spans="1:11" x14ac:dyDescent="0.25">
      <c r="A74" s="14"/>
      <c r="B74" s="21" t="s">
        <v>66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0</v>
      </c>
      <c r="J74" s="17">
        <v>331824.11</v>
      </c>
      <c r="K74" s="17">
        <f t="shared" ref="K74:K83" si="4">SUM(F74:J74)</f>
        <v>331824.11</v>
      </c>
    </row>
    <row r="75" spans="1:11" x14ac:dyDescent="0.25">
      <c r="A75" s="14"/>
      <c r="B75" s="21" t="s">
        <v>67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69734.399999999994</v>
      </c>
      <c r="J75" s="17">
        <v>3398.4</v>
      </c>
      <c r="K75" s="17">
        <f t="shared" si="4"/>
        <v>73132.799999999988</v>
      </c>
    </row>
    <row r="76" spans="1:11" x14ac:dyDescent="0.25">
      <c r="A76" s="14"/>
      <c r="B76" s="21" t="s">
        <v>68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v>27576.6</v>
      </c>
      <c r="K76" s="17">
        <f t="shared" si="4"/>
        <v>27576.6</v>
      </c>
    </row>
    <row r="77" spans="1:11" x14ac:dyDescent="0.25">
      <c r="A77" s="14"/>
      <c r="B77" s="21" t="s">
        <v>69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f t="shared" si="4"/>
        <v>0</v>
      </c>
    </row>
    <row r="78" spans="1:11" x14ac:dyDescent="0.25">
      <c r="A78" s="14"/>
      <c r="B78" s="21" t="s">
        <v>70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1068800</v>
      </c>
      <c r="J78" s="17">
        <v>497380.02</v>
      </c>
      <c r="K78" s="17">
        <f t="shared" si="4"/>
        <v>1566180.02</v>
      </c>
    </row>
    <row r="79" spans="1:11" x14ac:dyDescent="0.25">
      <c r="A79" s="14"/>
      <c r="B79" s="21" t="s">
        <v>71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f t="shared" si="4"/>
        <v>0</v>
      </c>
    </row>
    <row r="80" spans="1:11" x14ac:dyDescent="0.25">
      <c r="A80" s="14"/>
      <c r="B80" s="21" t="s">
        <v>72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f t="shared" si="4"/>
        <v>0</v>
      </c>
    </row>
    <row r="81" spans="1:11" x14ac:dyDescent="0.25">
      <c r="A81" s="14"/>
      <c r="B81" s="21" t="s">
        <v>73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79014.41</v>
      </c>
      <c r="K81" s="17">
        <f t="shared" si="4"/>
        <v>79014.41</v>
      </c>
    </row>
    <row r="82" spans="1:11" x14ac:dyDescent="0.25">
      <c r="A82" s="14"/>
      <c r="B82" s="21" t="s">
        <v>74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f t="shared" si="4"/>
        <v>0</v>
      </c>
    </row>
    <row r="83" spans="1:11" x14ac:dyDescent="0.25">
      <c r="A83" s="14"/>
      <c r="B83" s="21" t="s">
        <v>75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f t="shared" si="4"/>
        <v>0</v>
      </c>
    </row>
    <row r="84" spans="1:11" x14ac:dyDescent="0.25">
      <c r="A84" s="26" t="s">
        <v>76</v>
      </c>
      <c r="B84" s="27" t="s">
        <v>77</v>
      </c>
      <c r="C84" s="21"/>
      <c r="D84" s="21"/>
      <c r="E84" s="21"/>
      <c r="F84" s="13">
        <v>0</v>
      </c>
      <c r="G84" s="13">
        <v>0</v>
      </c>
      <c r="H84" s="13">
        <v>0</v>
      </c>
      <c r="I84" s="13">
        <v>0</v>
      </c>
      <c r="J84" s="17">
        <v>0</v>
      </c>
      <c r="K84" s="13">
        <v>0</v>
      </c>
    </row>
    <row r="85" spans="1:11" x14ac:dyDescent="0.25">
      <c r="A85" s="26"/>
      <c r="B85" s="21" t="s">
        <v>78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f>SUM(F85:F85)</f>
        <v>0</v>
      </c>
    </row>
    <row r="86" spans="1:11" x14ac:dyDescent="0.25">
      <c r="A86" s="26"/>
      <c r="B86" s="21" t="s">
        <v>79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f>SUM(F86:F86)</f>
        <v>0</v>
      </c>
    </row>
    <row r="87" spans="1:11" x14ac:dyDescent="0.25">
      <c r="A87" s="26"/>
      <c r="B87" s="21" t="s">
        <v>80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f>SUM(F87:F87)</f>
        <v>0</v>
      </c>
    </row>
    <row r="88" spans="1:11" x14ac:dyDescent="0.25">
      <c r="A88" s="26"/>
      <c r="B88" s="21" t="s">
        <v>81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f>SUM(F88:F88)</f>
        <v>0</v>
      </c>
    </row>
    <row r="89" spans="1:11" x14ac:dyDescent="0.25">
      <c r="A89" s="26"/>
      <c r="B89" s="21" t="s">
        <v>82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f>SUM(F89:F89)</f>
        <v>0</v>
      </c>
    </row>
    <row r="90" spans="1:11" x14ac:dyDescent="0.25">
      <c r="A90" s="26" t="s">
        <v>83</v>
      </c>
      <c r="B90" s="27" t="s">
        <v>84</v>
      </c>
      <c r="C90" s="21"/>
      <c r="D90" s="21"/>
      <c r="E90" s="21"/>
      <c r="F90" s="13">
        <v>0</v>
      </c>
      <c r="G90" s="13">
        <v>0</v>
      </c>
      <c r="H90" s="13">
        <v>0</v>
      </c>
      <c r="I90" s="13">
        <v>0</v>
      </c>
      <c r="J90" s="17">
        <v>0</v>
      </c>
      <c r="K90" s="13">
        <v>0</v>
      </c>
    </row>
    <row r="91" spans="1:11" x14ac:dyDescent="0.25">
      <c r="A91" s="26"/>
      <c r="B91" s="27" t="s">
        <v>85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f>SUM(F91:F91)</f>
        <v>0</v>
      </c>
    </row>
    <row r="92" spans="1:11" x14ac:dyDescent="0.25">
      <c r="A92" s="26"/>
      <c r="B92" s="21" t="s">
        <v>86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f>SUM(F92:F92)</f>
        <v>0</v>
      </c>
    </row>
    <row r="93" spans="1:11" x14ac:dyDescent="0.25">
      <c r="A93" s="26"/>
      <c r="B93" s="21" t="s">
        <v>87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f>SUM(F93:F93)</f>
        <v>0</v>
      </c>
    </row>
    <row r="94" spans="1:11" x14ac:dyDescent="0.25">
      <c r="A94" s="26"/>
      <c r="B94" s="21" t="s">
        <v>88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f>SUM(F94:F94)</f>
        <v>0</v>
      </c>
    </row>
    <row r="95" spans="1:11" x14ac:dyDescent="0.25">
      <c r="A95" s="26" t="s">
        <v>89</v>
      </c>
      <c r="B95" s="27" t="s">
        <v>90</v>
      </c>
      <c r="C95" s="21"/>
      <c r="D95" s="21"/>
      <c r="E95" s="21"/>
      <c r="F95" s="13">
        <v>0</v>
      </c>
      <c r="G95" s="13">
        <v>0</v>
      </c>
      <c r="H95" s="13">
        <v>0</v>
      </c>
      <c r="I95" s="13">
        <v>0</v>
      </c>
      <c r="J95" s="17">
        <v>0</v>
      </c>
      <c r="K95" s="13">
        <v>0</v>
      </c>
    </row>
    <row r="96" spans="1:11" x14ac:dyDescent="0.25">
      <c r="A96" s="26"/>
      <c r="B96" s="21" t="s">
        <v>91</v>
      </c>
      <c r="C96" s="21"/>
      <c r="D96" s="21"/>
      <c r="E96" s="21"/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f>SUM(F96:F96)</f>
        <v>0</v>
      </c>
    </row>
    <row r="97" spans="1:11" x14ac:dyDescent="0.25">
      <c r="A97" s="26"/>
      <c r="B97" s="21" t="s">
        <v>92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f>SUM(F97:F97)</f>
        <v>0</v>
      </c>
    </row>
    <row r="98" spans="1:11" x14ac:dyDescent="0.25">
      <c r="A98" s="26"/>
      <c r="B98" s="21" t="s">
        <v>93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f>SUM(F98:F98)</f>
        <v>0</v>
      </c>
    </row>
    <row r="99" spans="1:11" x14ac:dyDescent="0.25">
      <c r="A99" s="26"/>
      <c r="B99" s="21" t="s">
        <v>94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f>SUM(F99:F99)</f>
        <v>0</v>
      </c>
    </row>
    <row r="100" spans="1:11" x14ac:dyDescent="0.25">
      <c r="A100" s="14"/>
      <c r="B100" s="21" t="s">
        <v>95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f>SUM(F100:F100)</f>
        <v>0</v>
      </c>
    </row>
    <row r="101" spans="1:11" x14ac:dyDescent="0.25">
      <c r="A101" s="14"/>
      <c r="B101" s="27" t="s">
        <v>96</v>
      </c>
      <c r="C101" s="21"/>
      <c r="D101" s="21"/>
      <c r="E101" s="21"/>
      <c r="F101" s="28">
        <f>+F35+F16+F22</f>
        <v>26071163.659999996</v>
      </c>
      <c r="G101" s="28">
        <f>+G35+G16+G22</f>
        <v>23351036.780000001</v>
      </c>
      <c r="H101" s="28">
        <f>+H35+H16+H22</f>
        <v>24549984.219999999</v>
      </c>
      <c r="I101" s="28">
        <f>+I35+I16+I22+I72</f>
        <v>28810245.789999995</v>
      </c>
      <c r="J101" s="28">
        <f>+J35+J16+J22+J72</f>
        <v>45959617.239999995</v>
      </c>
      <c r="K101" s="28">
        <f>+K35+K22+K16+K72</f>
        <v>148742047.69</v>
      </c>
    </row>
    <row r="102" spans="1:11" x14ac:dyDescent="0.25">
      <c r="A102" s="14"/>
      <c r="B102" s="27"/>
      <c r="C102" s="21"/>
      <c r="D102" s="21"/>
      <c r="E102" s="21"/>
      <c r="F102" s="17"/>
      <c r="G102" s="17"/>
      <c r="H102" s="17"/>
      <c r="I102" s="17"/>
      <c r="J102" s="17"/>
      <c r="K102" s="17"/>
    </row>
    <row r="103" spans="1:11" x14ac:dyDescent="0.25">
      <c r="A103" s="14"/>
      <c r="B103" s="27" t="s">
        <v>97</v>
      </c>
      <c r="C103" s="21"/>
      <c r="D103" s="21"/>
      <c r="E103" s="21"/>
      <c r="F103" s="17">
        <v>0</v>
      </c>
      <c r="G103" s="17">
        <v>115767</v>
      </c>
      <c r="H103" s="17">
        <v>-115767</v>
      </c>
      <c r="I103" s="17">
        <v>0</v>
      </c>
      <c r="J103" s="17">
        <v>0</v>
      </c>
      <c r="K103" s="29">
        <f>SUM(F103:J103)</f>
        <v>0</v>
      </c>
    </row>
    <row r="104" spans="1:11" x14ac:dyDescent="0.25">
      <c r="A104" s="14"/>
      <c r="B104" s="27" t="s">
        <v>98</v>
      </c>
      <c r="C104" s="21"/>
      <c r="D104" s="21"/>
      <c r="E104" s="21"/>
      <c r="F104" s="17">
        <v>136.99</v>
      </c>
      <c r="G104" s="17">
        <v>-136.99</v>
      </c>
      <c r="H104" s="17">
        <v>0</v>
      </c>
      <c r="I104" s="17">
        <v>0</v>
      </c>
      <c r="J104" s="17">
        <v>0</v>
      </c>
      <c r="K104" s="29">
        <f t="shared" ref="K104:K109" si="5">SUM(F104:J104)</f>
        <v>0</v>
      </c>
    </row>
    <row r="105" spans="1:11" x14ac:dyDescent="0.25">
      <c r="A105" s="14"/>
      <c r="B105" s="27" t="s">
        <v>99</v>
      </c>
      <c r="C105" s="21"/>
      <c r="D105" s="21"/>
      <c r="E105" s="21"/>
      <c r="F105" s="17">
        <v>0</v>
      </c>
      <c r="G105" s="17">
        <v>0</v>
      </c>
      <c r="H105" s="17">
        <v>4761.6000000000004</v>
      </c>
      <c r="I105" s="17">
        <f>-H105</f>
        <v>-4761.6000000000004</v>
      </c>
      <c r="J105" s="17">
        <v>0</v>
      </c>
      <c r="K105" s="29">
        <f t="shared" si="5"/>
        <v>0</v>
      </c>
    </row>
    <row r="106" spans="1:11" x14ac:dyDescent="0.25">
      <c r="A106" s="14"/>
      <c r="B106" s="27" t="s">
        <v>100</v>
      </c>
      <c r="C106" s="21"/>
      <c r="D106" s="21"/>
      <c r="E106" s="21"/>
      <c r="F106" s="17">
        <v>0</v>
      </c>
      <c r="G106" s="17">
        <v>0</v>
      </c>
      <c r="H106" s="17">
        <v>87792</v>
      </c>
      <c r="I106" s="17">
        <f t="shared" ref="I106:I107" si="6">-H106</f>
        <v>-87792</v>
      </c>
      <c r="J106" s="17">
        <v>0</v>
      </c>
      <c r="K106" s="29">
        <f t="shared" si="5"/>
        <v>0</v>
      </c>
    </row>
    <row r="107" spans="1:11" x14ac:dyDescent="0.25">
      <c r="A107" s="14"/>
      <c r="B107" s="27" t="s">
        <v>101</v>
      </c>
      <c r="C107" s="21"/>
      <c r="D107" s="21"/>
      <c r="E107" s="21"/>
      <c r="F107" s="17">
        <v>0</v>
      </c>
      <c r="G107" s="17">
        <v>0</v>
      </c>
      <c r="H107" s="17">
        <v>944000</v>
      </c>
      <c r="I107" s="17">
        <f t="shared" si="6"/>
        <v>-944000</v>
      </c>
      <c r="J107" s="17">
        <v>0</v>
      </c>
      <c r="K107" s="29">
        <f t="shared" si="5"/>
        <v>0</v>
      </c>
    </row>
    <row r="108" spans="1:11" x14ac:dyDescent="0.25">
      <c r="A108" s="26"/>
      <c r="B108" s="27" t="s">
        <v>130</v>
      </c>
      <c r="C108" s="21"/>
      <c r="D108" s="21"/>
      <c r="E108" s="21"/>
      <c r="F108" s="17">
        <v>0</v>
      </c>
      <c r="G108" s="17">
        <v>0</v>
      </c>
      <c r="H108" s="17">
        <v>0</v>
      </c>
      <c r="I108" s="17">
        <v>0</v>
      </c>
      <c r="J108" s="17">
        <f>-195333.58-44981.85</f>
        <v>-240315.43</v>
      </c>
      <c r="K108" s="29">
        <f t="shared" si="5"/>
        <v>-240315.43</v>
      </c>
    </row>
    <row r="109" spans="1:11" x14ac:dyDescent="0.25">
      <c r="A109" s="26"/>
      <c r="B109" s="27" t="s">
        <v>102</v>
      </c>
      <c r="C109" s="21"/>
      <c r="D109" s="21"/>
      <c r="E109" s="21"/>
      <c r="F109" s="17">
        <v>0</v>
      </c>
      <c r="G109" s="17">
        <v>0</v>
      </c>
      <c r="H109" s="17">
        <v>0</v>
      </c>
      <c r="I109" s="17">
        <v>0</v>
      </c>
      <c r="J109" s="17">
        <v>-14700</v>
      </c>
      <c r="K109" s="29">
        <f t="shared" si="5"/>
        <v>-14700</v>
      </c>
    </row>
    <row r="110" spans="1:11" x14ac:dyDescent="0.25">
      <c r="A110" s="26"/>
      <c r="B110" s="27"/>
      <c r="C110" s="21"/>
      <c r="D110" s="21"/>
      <c r="E110" s="21"/>
      <c r="F110" s="17"/>
      <c r="G110" s="17"/>
      <c r="H110" s="17"/>
      <c r="I110" s="17"/>
      <c r="J110" s="17"/>
      <c r="K110" s="29"/>
    </row>
    <row r="111" spans="1:11" x14ac:dyDescent="0.25">
      <c r="A111" s="26"/>
      <c r="B111" s="27" t="s">
        <v>103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29">
        <f t="shared" ref="K111" si="7">SUM(F111:I111)</f>
        <v>0</v>
      </c>
    </row>
    <row r="112" spans="1:11" x14ac:dyDescent="0.25">
      <c r="A112" s="26" t="s">
        <v>104</v>
      </c>
      <c r="B112" s="27" t="s">
        <v>105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29">
        <f t="shared" ref="K112" si="8">SUM(F112:G112)</f>
        <v>0</v>
      </c>
    </row>
    <row r="113" spans="1:11" x14ac:dyDescent="0.25">
      <c r="A113" s="26" t="s">
        <v>106</v>
      </c>
      <c r="B113" s="27" t="s">
        <v>107</v>
      </c>
      <c r="C113" s="21"/>
      <c r="D113" s="21"/>
      <c r="E113" s="21"/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</row>
    <row r="114" spans="1:11" x14ac:dyDescent="0.25">
      <c r="A114" s="14"/>
      <c r="B114" s="21" t="s">
        <v>108</v>
      </c>
      <c r="C114" s="21"/>
      <c r="D114" s="21" t="s">
        <v>109</v>
      </c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</row>
    <row r="115" spans="1:11" x14ac:dyDescent="0.25">
      <c r="A115" s="14"/>
      <c r="B115" s="21" t="s">
        <v>110</v>
      </c>
      <c r="C115" s="21"/>
      <c r="D115" s="21"/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</row>
    <row r="116" spans="1:11" x14ac:dyDescent="0.25">
      <c r="A116" s="26" t="s">
        <v>111</v>
      </c>
      <c r="B116" s="30" t="s">
        <v>112</v>
      </c>
      <c r="C116" s="21"/>
      <c r="D116" s="21"/>
      <c r="E116" s="21"/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</row>
    <row r="117" spans="1:11" x14ac:dyDescent="0.25">
      <c r="A117" s="14"/>
      <c r="B117" s="21" t="s">
        <v>113</v>
      </c>
      <c r="C117" s="21"/>
      <c r="D117" s="21"/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</row>
    <row r="118" spans="1:11" x14ac:dyDescent="0.25">
      <c r="A118" s="14"/>
      <c r="B118" s="21" t="s">
        <v>114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</row>
    <row r="119" spans="1:11" x14ac:dyDescent="0.25">
      <c r="A119" s="26" t="s">
        <v>115</v>
      </c>
      <c r="B119" s="27" t="s">
        <v>116</v>
      </c>
      <c r="C119" s="21"/>
      <c r="D119" s="21"/>
      <c r="E119" s="21"/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</row>
    <row r="120" spans="1:11" x14ac:dyDescent="0.25">
      <c r="A120" s="14"/>
      <c r="B120" s="31" t="s">
        <v>117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</row>
    <row r="121" spans="1:11" x14ac:dyDescent="0.25">
      <c r="A121" s="14"/>
      <c r="B121" s="31" t="s">
        <v>118</v>
      </c>
      <c r="C121" s="21"/>
      <c r="D121" s="21"/>
      <c r="E121" s="21"/>
      <c r="F121" s="32">
        <v>0</v>
      </c>
      <c r="G121" s="32">
        <v>1</v>
      </c>
      <c r="H121" s="32">
        <v>1</v>
      </c>
      <c r="I121" s="32">
        <v>1</v>
      </c>
      <c r="J121" s="17">
        <v>0</v>
      </c>
      <c r="K121" s="32">
        <v>0</v>
      </c>
    </row>
    <row r="122" spans="1:11" x14ac:dyDescent="0.25">
      <c r="A122" s="14"/>
      <c r="B122" s="27" t="s">
        <v>119</v>
      </c>
      <c r="C122" s="21"/>
      <c r="D122" s="21"/>
      <c r="E122" s="21"/>
      <c r="F122" s="13">
        <f t="shared" ref="F122:K122" si="9">+F118+F117+F116+F115+F113+F112</f>
        <v>0</v>
      </c>
      <c r="G122" s="13">
        <f t="shared" si="9"/>
        <v>0</v>
      </c>
      <c r="H122" s="13">
        <f t="shared" si="9"/>
        <v>0</v>
      </c>
      <c r="I122" s="13">
        <f t="shared" si="9"/>
        <v>0</v>
      </c>
      <c r="J122" s="13">
        <f t="shared" si="9"/>
        <v>0</v>
      </c>
      <c r="K122" s="13">
        <f t="shared" si="9"/>
        <v>0</v>
      </c>
    </row>
    <row r="123" spans="1:11" x14ac:dyDescent="0.25">
      <c r="A123" s="14"/>
      <c r="B123" s="27"/>
      <c r="C123" s="21"/>
      <c r="D123" s="21"/>
      <c r="E123" s="21"/>
      <c r="F123" s="13"/>
      <c r="G123" s="13"/>
      <c r="H123" s="13"/>
      <c r="I123" s="13"/>
      <c r="J123" s="13"/>
      <c r="K123" s="13"/>
    </row>
    <row r="124" spans="1:1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1:11" ht="15.75" thickBot="1" x14ac:dyDescent="0.3">
      <c r="A125" s="21"/>
      <c r="B125" s="27" t="s">
        <v>120</v>
      </c>
      <c r="C125" s="21"/>
      <c r="D125" s="21"/>
      <c r="E125" s="21"/>
      <c r="F125" s="34">
        <f>+F122+F101+F103+F104</f>
        <v>26071300.649999995</v>
      </c>
      <c r="G125" s="34">
        <f>+G122+G101+G103+G104</f>
        <v>23466666.790000003</v>
      </c>
      <c r="H125" s="34">
        <f>+H122+H101+H103+H104+H105+H106+H107</f>
        <v>25470770.82</v>
      </c>
      <c r="I125" s="34">
        <f>+I122+I101+I103+I104+I105+I106+I107</f>
        <v>27773692.189999994</v>
      </c>
      <c r="J125" s="34">
        <f>+J122+J101+J103+J104+J105+J106+J107+J108+J109</f>
        <v>45704601.809999995</v>
      </c>
      <c r="K125" s="34">
        <f>SUM(K103:K111)+K101</f>
        <v>148487032.25999999</v>
      </c>
    </row>
    <row r="126" spans="1:11" ht="15" customHeight="1" thickTop="1" x14ac:dyDescent="0.25">
      <c r="A126" s="21"/>
      <c r="B126" s="27"/>
      <c r="C126" s="21"/>
      <c r="D126" s="21"/>
      <c r="E126" s="21"/>
      <c r="F126" s="13"/>
      <c r="G126" s="13"/>
      <c r="H126" s="13"/>
      <c r="I126" s="13"/>
      <c r="J126" s="13"/>
      <c r="K126" s="33"/>
    </row>
    <row r="127" spans="1:11" x14ac:dyDescent="0.25">
      <c r="A127" s="21"/>
      <c r="B127" s="27"/>
      <c r="C127" s="21"/>
      <c r="D127" s="21"/>
      <c r="E127" s="21"/>
      <c r="F127" s="13"/>
      <c r="G127" s="13"/>
      <c r="H127" s="13"/>
      <c r="I127" s="13"/>
      <c r="J127" s="13"/>
      <c r="K127" s="40"/>
    </row>
    <row r="128" spans="1:11" x14ac:dyDescent="0.25">
      <c r="A128" s="21"/>
      <c r="B128" s="27"/>
      <c r="C128" s="21"/>
      <c r="D128" s="21"/>
      <c r="E128" s="21"/>
      <c r="F128" s="13" t="s">
        <v>121</v>
      </c>
      <c r="G128" s="33"/>
      <c r="H128" s="33"/>
      <c r="I128" s="33"/>
      <c r="J128" s="33"/>
      <c r="K128" s="29"/>
    </row>
    <row r="129" spans="1:11" ht="15" customHeight="1" x14ac:dyDescent="0.25">
      <c r="A129" s="50" t="s">
        <v>122</v>
      </c>
      <c r="B129" s="50"/>
      <c r="C129" s="50"/>
      <c r="D129" s="50"/>
      <c r="E129" s="50" t="s">
        <v>123</v>
      </c>
      <c r="F129" s="50"/>
      <c r="G129" s="50"/>
      <c r="H129" s="40"/>
      <c r="I129" s="40"/>
      <c r="J129" s="40"/>
      <c r="K129" s="33"/>
    </row>
    <row r="130" spans="1:11" ht="15" customHeight="1" x14ac:dyDescent="0.25">
      <c r="A130" s="35"/>
      <c r="B130" s="36"/>
      <c r="C130" s="36"/>
      <c r="D130" s="33"/>
      <c r="E130" s="33"/>
      <c r="F130" s="36"/>
      <c r="G130" s="37"/>
      <c r="H130" s="37"/>
      <c r="I130" s="37"/>
      <c r="J130" s="37"/>
      <c r="K130" s="41"/>
    </row>
    <row r="131" spans="1:11" x14ac:dyDescent="0.25">
      <c r="A131" s="36"/>
      <c r="B131" s="36"/>
      <c r="C131" s="36"/>
      <c r="D131" s="33"/>
      <c r="E131" s="33"/>
      <c r="F131" s="36"/>
      <c r="G131" s="36"/>
      <c r="H131" s="36"/>
      <c r="I131" s="36"/>
      <c r="J131" s="36"/>
      <c r="K131" s="38"/>
    </row>
    <row r="132" spans="1:11" ht="15" customHeight="1" x14ac:dyDescent="0.25">
      <c r="A132" s="46" t="s">
        <v>124</v>
      </c>
      <c r="B132" s="46"/>
      <c r="C132" s="46"/>
      <c r="D132" s="46"/>
      <c r="E132" s="47" t="s">
        <v>125</v>
      </c>
      <c r="F132" s="47"/>
      <c r="G132" s="47"/>
      <c r="H132" s="41"/>
      <c r="I132" s="33"/>
      <c r="J132" s="33"/>
    </row>
    <row r="133" spans="1:11" ht="15" customHeight="1" x14ac:dyDescent="0.25">
      <c r="A133" s="48" t="s">
        <v>126</v>
      </c>
      <c r="B133" s="48"/>
      <c r="C133" s="48"/>
      <c r="D133" s="48"/>
      <c r="E133" s="49" t="s">
        <v>127</v>
      </c>
      <c r="F133" s="49"/>
      <c r="G133" s="49"/>
    </row>
  </sheetData>
  <mergeCells count="9">
    <mergeCell ref="A133:D133"/>
    <mergeCell ref="E133:G133"/>
    <mergeCell ref="A129:D129"/>
    <mergeCell ref="E129:G129"/>
    <mergeCell ref="B47:E47"/>
    <mergeCell ref="A13:K13"/>
    <mergeCell ref="A14:K14"/>
    <mergeCell ref="A132:D132"/>
    <mergeCell ref="E132:G132"/>
  </mergeCells>
  <conditionalFormatting sqref="A15:K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2025-06-10T15:30:08Z</dcterms:modified>
</cp:coreProperties>
</file>