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1" i="1" l="1"/>
  <c r="Q27" i="1"/>
  <c r="Q8" i="1"/>
  <c r="Q14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F111" i="1" s="1"/>
  <c r="Q97" i="1"/>
  <c r="Q96" i="1"/>
  <c r="Q95" i="1"/>
  <c r="K93" i="1"/>
  <c r="K111" i="1" s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5" i="1"/>
  <c r="Q74" i="1"/>
  <c r="Q73" i="1"/>
  <c r="Q72" i="1"/>
  <c r="Q71" i="1"/>
  <c r="Q70" i="1"/>
  <c r="Q69" i="1"/>
  <c r="Q68" i="1"/>
  <c r="Q67" i="1"/>
  <c r="Q66" i="1"/>
  <c r="Q64" i="1" s="1"/>
  <c r="Q65" i="1"/>
  <c r="P64" i="1"/>
  <c r="O64" i="1"/>
  <c r="O93" i="1" s="1"/>
  <c r="O111" i="1" s="1"/>
  <c r="N64" i="1"/>
  <c r="N93" i="1" s="1"/>
  <c r="N111" i="1" s="1"/>
  <c r="M64" i="1"/>
  <c r="M93" i="1" s="1"/>
  <c r="M111" i="1" s="1"/>
  <c r="L64" i="1"/>
  <c r="L93" i="1" s="1"/>
  <c r="L111" i="1" s="1"/>
  <c r="K64" i="1"/>
  <c r="Q63" i="1"/>
  <c r="Q62" i="1"/>
  <c r="Q61" i="1"/>
  <c r="Q60" i="1"/>
  <c r="Q59" i="1"/>
  <c r="Q58" i="1"/>
  <c r="Q57" i="1"/>
  <c r="Q56" i="1"/>
  <c r="Q55" i="1"/>
  <c r="Q54" i="1"/>
  <c r="Q53" i="1"/>
  <c r="Q52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P27" i="1"/>
  <c r="O27" i="1"/>
  <c r="N27" i="1"/>
  <c r="M27" i="1"/>
  <c r="L27" i="1"/>
  <c r="K27" i="1"/>
  <c r="J27" i="1"/>
  <c r="J93" i="1" s="1"/>
  <c r="J111" i="1" s="1"/>
  <c r="I27" i="1"/>
  <c r="H27" i="1"/>
  <c r="G27" i="1"/>
  <c r="G93" i="1" s="1"/>
  <c r="F27" i="1"/>
  <c r="F93" i="1" s="1"/>
  <c r="Q26" i="1"/>
  <c r="Q25" i="1"/>
  <c r="Q24" i="1"/>
  <c r="Q23" i="1"/>
  <c r="Q22" i="1"/>
  <c r="Q21" i="1"/>
  <c r="Q20" i="1"/>
  <c r="Q19" i="1"/>
  <c r="Q18" i="1"/>
  <c r="Q17" i="1"/>
  <c r="Q16" i="1"/>
  <c r="Q15" i="1"/>
  <c r="P14" i="1"/>
  <c r="O14" i="1"/>
  <c r="N14" i="1"/>
  <c r="M14" i="1"/>
  <c r="L14" i="1"/>
  <c r="K14" i="1"/>
  <c r="J14" i="1"/>
  <c r="I14" i="1"/>
  <c r="H14" i="1"/>
  <c r="G14" i="1"/>
  <c r="F14" i="1"/>
  <c r="F13" i="1"/>
  <c r="Q13" i="1" s="1"/>
  <c r="Q12" i="1"/>
  <c r="Q11" i="1"/>
  <c r="Q10" i="1"/>
  <c r="I9" i="1"/>
  <c r="I8" i="1" s="1"/>
  <c r="H9" i="1"/>
  <c r="Q9" i="1" s="1"/>
  <c r="P8" i="1"/>
  <c r="P93" i="1" s="1"/>
  <c r="P111" i="1" s="1"/>
  <c r="O8" i="1"/>
  <c r="N8" i="1"/>
  <c r="M8" i="1"/>
  <c r="L8" i="1"/>
  <c r="K8" i="1"/>
  <c r="J8" i="1"/>
  <c r="G8" i="1"/>
  <c r="F8" i="1"/>
  <c r="G111" i="1" l="1"/>
  <c r="Q93" i="1"/>
  <c r="I111" i="1"/>
  <c r="H93" i="1"/>
  <c r="H111" i="1" s="1"/>
  <c r="I93" i="1"/>
  <c r="H8" i="1"/>
</calcChain>
</file>

<file path=xl/sharedStrings.xml><?xml version="1.0" encoding="utf-8"?>
<sst xmlns="http://schemas.openxmlformats.org/spreadsheetml/2006/main" count="139" uniqueCount="133">
  <si>
    <t xml:space="preserve"> </t>
  </si>
  <si>
    <t>DIRECCION GENERAL DE EMBELLECIMIENTO</t>
  </si>
  <si>
    <t>EJECUCION DE GASTOS Y APLICACIONES FINANCIERAS/2023</t>
  </si>
  <si>
    <t>2-</t>
  </si>
  <si>
    <t xml:space="preserve">GASTOS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</si>
  <si>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</si>
  <si>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</si>
  <si>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</si>
  <si>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</si>
  <si>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</si>
  <si>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</si>
  <si>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</si>
  <si>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</si>
  <si>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</si>
  <si>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</si>
  <si>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</si>
  <si>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TOTAL</t>
  </si>
  <si>
    <t>2.1-</t>
  </si>
  <si>
    <t>REMUNERACIONES Y CONTRIBUCIONES</t>
  </si>
  <si>
    <t>2.1.1 - REMUNERACIONES</t>
  </si>
  <si>
    <t>2.1.2 - SOBRESUELDOS</t>
  </si>
  <si>
    <r>
      <rPr>
        <sz val="8"/>
        <rFont val="Calibri"/>
        <family val="2"/>
      </rPr>
      <t>2.1.3 - DIETAS Y GASTOS DE
REPRESENTACIÓN</t>
    </r>
  </si>
  <si>
    <r>
      <rPr>
        <sz val="8"/>
        <rFont val="Calibri"/>
        <family val="2"/>
      </rPr>
      <t>2.1.4 - GRATIFICACIONES Y
BONIFICACIONES</t>
    </r>
  </si>
  <si>
    <r>
      <rPr>
        <sz val="8"/>
        <rFont val="Calibri"/>
        <family val="2"/>
      </rPr>
      <t>2.1.5 - CONTRIBUCIONES A LA SEGURIDAD
SOCIAL</t>
    </r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</si>
  <si>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</si>
  <si>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</si>
  <si>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</si>
  <si>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</si>
  <si>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</si>
  <si>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</si>
  <si>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</si>
  <si>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</si>
  <si>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</si>
  <si>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</si>
  <si>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</si>
  <si>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</si>
  <si>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</si>
  <si>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r>
      <rPr>
        <sz val="8"/>
        <rFont val="Calibri"/>
        <family val="2"/>
      </rPr>
      <t>2.2.9 - OTRAS CONTRATACIONES DE
SERVICIOS</t>
    </r>
  </si>
  <si>
    <t xml:space="preserve">2.3 - </t>
  </si>
  <si>
    <t>MATERIALES Y SUMINISTROS</t>
  </si>
  <si>
    <r>
      <rPr>
        <sz val="8"/>
        <rFont val="Calibri"/>
        <family val="2"/>
      </rPr>
      <t>2.3.1 - ALIMENTOS Y PRODUCTOS
AGROFORESTALES</t>
    </r>
  </si>
  <si>
    <t>2.3.2 - TEXTILES Y VESTUARIOS</t>
  </si>
  <si>
    <r>
      <rPr>
        <sz val="8"/>
        <rFont val="Calibri"/>
        <family val="2"/>
      </rPr>
      <t>2.3.3 - PRODUCTOS DE PAPEL, CARTÓN E
IMPRESOS</t>
    </r>
  </si>
  <si>
    <t>2.3.4 - PRODUCTOS FARMACÉUTICOS</t>
  </si>
  <si>
    <r>
      <rPr>
        <sz val="8"/>
        <rFont val="Calibri"/>
        <family val="2"/>
      </rPr>
      <t>2.3.5 - PRODUCTOS DE CUERO, CAUCHO Y
PLÁSTICO</t>
    </r>
  </si>
  <si>
    <r>
      <rPr>
        <sz val="8"/>
        <rFont val="Calibri"/>
        <family val="2"/>
      </rPr>
      <t>2.3.6 - PRODUCTOS DE MINERALES,
METÁLICOS Y NO METÁLICOS</t>
    </r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</si>
  <si>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</si>
  <si>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</si>
  <si>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</si>
  <si>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</si>
  <si>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</si>
  <si>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</si>
  <si>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</si>
  <si>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</si>
  <si>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</si>
  <si>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</si>
  <si>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</si>
  <si>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</si>
  <si>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</si>
  <si>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</si>
  <si>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</si>
  <si>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</si>
  <si>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</si>
  <si>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</si>
  <si>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</si>
  <si>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</si>
  <si>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</si>
  <si>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</si>
  <si>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</si>
  <si>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</si>
  <si>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</si>
  <si>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</si>
  <si>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</si>
  <si>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</si>
  <si>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</si>
  <si>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</si>
  <si>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</si>
  <si>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</si>
  <si>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</si>
  <si>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</si>
  <si>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</si>
  <si>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</si>
  <si>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</si>
  <si>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</si>
  <si>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</si>
  <si>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</si>
  <si>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</si>
  <si>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</si>
  <si>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</si>
  <si>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</si>
  <si>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</si>
  <si>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</si>
  <si>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</si>
  <si>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</si>
  <si>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</si>
  <si>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</si>
  <si>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</si>
  <si>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</si>
  <si>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</si>
  <si>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</si>
  <si>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</si>
  <si>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</si>
  <si>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</si>
  <si>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</si>
  <si>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</si>
  <si>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</si>
  <si>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ENFERMEDAD COMUN; CUENTA 2.1.1.1.01</t>
  </si>
  <si>
    <t>MENOS: REINTEGRO POR LIB-834-1 NULO; CUENTA 2.2.5.4.01</t>
  </si>
  <si>
    <t>MENOS: REINTEGRO POR LIB-997-1 NULO; CUENTA 2.3.1.1.01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</si>
  <si>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</si>
  <si>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</si>
  <si>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</si>
  <si>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</si>
  <si>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</si>
  <si>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</si>
  <si>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</si>
  <si>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</si>
  <si>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</si>
  <si>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</si>
  <si>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</si>
  <si>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</si>
  <si>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</si>
  <si>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</si>
  <si>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</si>
  <si>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</si>
  <si>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</si>
  <si>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</si>
  <si>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</si>
  <si>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</si>
  <si>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 xml:space="preserve">      LIC. IRIANA NICOL JIMENEZ G.</t>
  </si>
  <si>
    <t xml:space="preserve">LIC. HELEN D. MEDINA GARCIA     </t>
  </si>
  <si>
    <t>Enc. De Contabilidad</t>
  </si>
  <si>
    <t xml:space="preserve">          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</si>
</sst>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b/>
      <u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/>
    <xf numFmtId="4" fontId="4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7" fillId="0" borderId="0" xfId="0" applyFont="1" applyFill="1" applyBorder="1" applyAlignment="1"/>
    <xf numFmtId="0" fontId="1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Fill="1" applyBorder="1" applyAlignment="1">
      <alignment vertical="top"/>
    </xf>
    <xf numFmtId="0" fontId="2" fillId="0" borderId="0" xfId="0" applyFont="1" applyBorder="1" applyAlignment="1"/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49" fontId="7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49" fontId="5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4" fontId="8" fillId="0" borderId="0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4" fontId="1" fillId="0" borderId="0" xfId="0" applyNumberFormat="1" applyFont="1"/>
    <xf numFmtId="0" fontId="7" fillId="0" borderId="0" xfId="0" applyFont="1" applyFill="1" applyBorder="1"/>
    <xf numFmtId="0" fontId="5" fillId="0" borderId="0" xfId="0" applyFont="1" applyFill="1" applyBorder="1"/>
    <xf numFmtId="4" fontId="9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276225</xdr:colOff>
      <xdr:row>2</xdr:row>
      <xdr:rowOff>180974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67450" y="4954142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6</xdr:col>
      <xdr:colOff>657225</xdr:colOff>
      <xdr:row>2</xdr:row>
      <xdr:rowOff>38100</xdr:rowOff>
    </xdr:from>
    <xdr:ext cx="762000" cy="523875"/>
    <xdr:pic>
      <xdr:nvPicPr>
        <xdr:cNvPr id="3" name="Imagen 2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49527142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tabSelected="1" topLeftCell="A77" workbookViewId="0">
      <selection activeCell="Q112" sqref="Q112"/>
    </sheetView>
  </sheetViews>
  <sheetFormatPr baseColWidth="10" defaultColWidth="9.140625" defaultRowHeight="15" x14ac:dyDescent="0.25"/>
  <cols>
    <col min="6" max="6" width="11.85546875" customWidth="1"/>
    <col min="7" max="7" width="11.28515625" customWidth="1"/>
    <col min="8" max="8" width="11.7109375" customWidth="1"/>
    <col min="9" max="9" width="12.5703125" customWidth="1"/>
    <col min="10" max="10" width="11" customWidth="1"/>
    <col min="11" max="11" width="11.85546875" customWidth="1"/>
    <col min="12" max="12" width="11.42578125" customWidth="1"/>
    <col min="13" max="13" width="11.140625" customWidth="1"/>
    <col min="14" max="14" width="11.5703125" customWidth="1"/>
    <col min="15" max="16" width="12.28515625" customWidth="1"/>
    <col min="17" max="17" width="11.8554687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"/>
      <c r="C2" s="1"/>
      <c r="D2" s="1"/>
      <c r="E2" s="1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2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4" t="s">
        <v>3</v>
      </c>
      <c r="B7" s="5" t="s">
        <v>4</v>
      </c>
      <c r="C7" s="6"/>
      <c r="D7" s="6"/>
      <c r="E7" s="7"/>
      <c r="F7" s="8" t="s">
        <v>5</v>
      </c>
      <c r="G7" s="9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9" t="s">
        <v>12</v>
      </c>
      <c r="N7" s="9" t="s">
        <v>13</v>
      </c>
      <c r="O7" s="9" t="s">
        <v>14</v>
      </c>
      <c r="P7" s="9" t="s">
        <v>15</v>
      </c>
      <c r="Q7" s="10" t="s">
        <v>16</v>
      </c>
    </row>
    <row r="8" spans="1:17" x14ac:dyDescent="0.25">
      <c r="A8" s="11" t="s">
        <v>17</v>
      </c>
      <c r="B8" s="12" t="s">
        <v>18</v>
      </c>
      <c r="C8" s="12"/>
      <c r="D8" s="13"/>
      <c r="E8" s="13"/>
      <c r="F8" s="14">
        <f t="shared" ref="F8:I8" si="0">SUM(F9:F13)</f>
        <v>17099460.490000002</v>
      </c>
      <c r="G8" s="14">
        <f t="shared" si="0"/>
        <v>17271498.140000001</v>
      </c>
      <c r="H8" s="14">
        <f t="shared" si="0"/>
        <v>20462629.859999999</v>
      </c>
      <c r="I8" s="14">
        <f t="shared" si="0"/>
        <v>17237491.18</v>
      </c>
      <c r="J8" s="14">
        <f t="shared" ref="J8:P8" si="1">SUM(J9:J13)</f>
        <v>17657068.940000001</v>
      </c>
      <c r="K8" s="14">
        <f t="shared" si="1"/>
        <v>29493462.390000001</v>
      </c>
      <c r="L8" s="14">
        <f t="shared" si="1"/>
        <v>20213667.629999999</v>
      </c>
      <c r="M8" s="14">
        <f t="shared" si="1"/>
        <v>18721505.100000001</v>
      </c>
      <c r="N8" s="14">
        <f t="shared" si="1"/>
        <v>20997389.709999997</v>
      </c>
      <c r="O8" s="14">
        <f t="shared" si="1"/>
        <v>21677474.140000001</v>
      </c>
      <c r="P8" s="14">
        <f t="shared" si="1"/>
        <v>48500006.970000006</v>
      </c>
      <c r="Q8" s="14">
        <f>+Q9+Q10+Q12+Q11+Q13</f>
        <v>249331654.54999995</v>
      </c>
    </row>
    <row r="9" spans="1:17" x14ac:dyDescent="0.25">
      <c r="A9" s="15"/>
      <c r="B9" s="16" t="s">
        <v>19</v>
      </c>
      <c r="C9" s="17"/>
      <c r="D9" s="17"/>
      <c r="E9" s="13"/>
      <c r="F9" s="18">
        <v>14618544.49</v>
      </c>
      <c r="G9" s="18">
        <v>14773044.49</v>
      </c>
      <c r="H9" s="18">
        <f>12382156.36+4853438.13+746549.13</f>
        <v>17982143.619999997</v>
      </c>
      <c r="I9" s="18">
        <f>12376356.36+2373438.13</f>
        <v>14749794.489999998</v>
      </c>
      <c r="J9" s="18">
        <v>15167664.49</v>
      </c>
      <c r="K9" s="18">
        <v>14763170.27</v>
      </c>
      <c r="L9" s="18">
        <v>17616926.399999999</v>
      </c>
      <c r="M9" s="18">
        <v>16049912.4</v>
      </c>
      <c r="N9" s="18">
        <v>18335400.809999999</v>
      </c>
      <c r="O9" s="18">
        <v>19002310.030000001</v>
      </c>
      <c r="P9" s="18">
        <v>31647662.670000002</v>
      </c>
      <c r="Q9" s="18">
        <f>SUM(F9:P9)</f>
        <v>194706574.15999997</v>
      </c>
    </row>
    <row r="10" spans="1:17" x14ac:dyDescent="0.25">
      <c r="A10" s="15"/>
      <c r="B10" s="16" t="s">
        <v>20</v>
      </c>
      <c r="C10" s="17"/>
      <c r="D10" s="17"/>
      <c r="E10" s="13"/>
      <c r="F10" s="18">
        <v>241000</v>
      </c>
      <c r="G10" s="18">
        <v>235000</v>
      </c>
      <c r="H10" s="18">
        <v>220000</v>
      </c>
      <c r="I10" s="18">
        <v>220000</v>
      </c>
      <c r="J10" s="18">
        <v>220000</v>
      </c>
      <c r="K10" s="18">
        <v>12460540.539999999</v>
      </c>
      <c r="L10" s="18">
        <v>290000</v>
      </c>
      <c r="M10" s="18">
        <v>290000</v>
      </c>
      <c r="N10" s="18">
        <v>290000</v>
      </c>
      <c r="O10" s="18">
        <v>290000</v>
      </c>
      <c r="P10" s="18">
        <v>14458430.99</v>
      </c>
      <c r="Q10" s="18">
        <f t="shared" ref="Q10:Q13" si="2">SUM(F10:P10)</f>
        <v>29214971.530000001</v>
      </c>
    </row>
    <row r="11" spans="1:17" x14ac:dyDescent="0.25">
      <c r="A11" s="15"/>
      <c r="B11" s="19" t="s">
        <v>21</v>
      </c>
      <c r="C11" s="20"/>
      <c r="D11" s="20"/>
      <c r="E11" s="13"/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f t="shared" si="2"/>
        <v>0</v>
      </c>
    </row>
    <row r="12" spans="1:17" x14ac:dyDescent="0.25">
      <c r="A12" s="15"/>
      <c r="B12" s="19" t="s">
        <v>22</v>
      </c>
      <c r="C12" s="20"/>
      <c r="D12" s="20"/>
      <c r="E12" s="13"/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f t="shared" si="2"/>
        <v>0</v>
      </c>
    </row>
    <row r="13" spans="1:17" x14ac:dyDescent="0.25">
      <c r="A13" s="15"/>
      <c r="B13" s="21" t="s">
        <v>23</v>
      </c>
      <c r="C13" s="21"/>
      <c r="D13" s="21"/>
      <c r="E13" s="13"/>
      <c r="F13" s="18">
        <f>1028522.88+1037916.66+173476.46</f>
        <v>2239916</v>
      </c>
      <c r="G13" s="18">
        <v>2263453.65</v>
      </c>
      <c r="H13" s="18">
        <v>2260486.2400000002</v>
      </c>
      <c r="I13" s="18">
        <v>2267696.69</v>
      </c>
      <c r="J13" s="18">
        <v>2269404.4500000002</v>
      </c>
      <c r="K13" s="18">
        <v>2269751.58</v>
      </c>
      <c r="L13" s="18">
        <v>2306741.23</v>
      </c>
      <c r="M13" s="18">
        <v>2381592.7000000002</v>
      </c>
      <c r="N13" s="18">
        <v>2371988.9</v>
      </c>
      <c r="O13" s="18">
        <v>2385164.11</v>
      </c>
      <c r="P13" s="18">
        <v>2393913.31</v>
      </c>
      <c r="Q13" s="18">
        <f t="shared" si="2"/>
        <v>25410108.859999999</v>
      </c>
    </row>
    <row r="14" spans="1:17" x14ac:dyDescent="0.25">
      <c r="A14" s="11" t="s">
        <v>24</v>
      </c>
      <c r="B14" s="22" t="s">
        <v>25</v>
      </c>
      <c r="C14" s="17"/>
      <c r="D14" s="13"/>
      <c r="E14" s="13"/>
      <c r="F14" s="14">
        <f>+F16+F18+F19+F20+F15</f>
        <v>120540</v>
      </c>
      <c r="G14" s="14">
        <f>SUM(G15:G26)</f>
        <v>1469156.09</v>
      </c>
      <c r="H14" s="14">
        <f>SUM(H15:H26)</f>
        <v>4370807.4000000004</v>
      </c>
      <c r="I14" s="14">
        <f t="shared" ref="I14:Q14" si="3">SUM(I15:I26)</f>
        <v>1638775.02</v>
      </c>
      <c r="J14" s="14">
        <f>SUM(J15:J26)</f>
        <v>1843541.25</v>
      </c>
      <c r="K14" s="14">
        <f t="shared" si="3"/>
        <v>4630265.46</v>
      </c>
      <c r="L14" s="14">
        <f t="shared" si="3"/>
        <v>4184482.1600000006</v>
      </c>
      <c r="M14" s="14">
        <f t="shared" si="3"/>
        <v>3965991.72</v>
      </c>
      <c r="N14" s="14">
        <f t="shared" si="3"/>
        <v>4221674.8</v>
      </c>
      <c r="O14" s="14">
        <f t="shared" si="3"/>
        <v>2820107.33</v>
      </c>
      <c r="P14" s="14">
        <f t="shared" si="3"/>
        <v>3577192.82</v>
      </c>
      <c r="Q14" s="14">
        <f>SUM(Q15:Q26)</f>
        <v>32842534.049999997</v>
      </c>
    </row>
    <row r="15" spans="1:17" x14ac:dyDescent="0.25">
      <c r="A15" s="15"/>
      <c r="B15" s="16" t="s">
        <v>26</v>
      </c>
      <c r="C15" s="17"/>
      <c r="D15" s="17"/>
      <c r="E15" s="13"/>
      <c r="F15" s="18">
        <v>14170</v>
      </c>
      <c r="G15" s="18">
        <v>391287.94</v>
      </c>
      <c r="H15" s="18">
        <v>828916.72</v>
      </c>
      <c r="I15" s="18">
        <v>15739.52</v>
      </c>
      <c r="J15" s="18">
        <v>448246.99</v>
      </c>
      <c r="K15" s="18">
        <v>681237.36</v>
      </c>
      <c r="L15" s="18">
        <v>592313.17000000004</v>
      </c>
      <c r="M15" s="18">
        <v>420802.96</v>
      </c>
      <c r="N15" s="18">
        <v>190216.51</v>
      </c>
      <c r="O15" s="18">
        <v>454763.94</v>
      </c>
      <c r="P15" s="18">
        <v>872600</v>
      </c>
      <c r="Q15" s="18">
        <f>SUM(F15:P15)</f>
        <v>4910295.1099999994</v>
      </c>
    </row>
    <row r="16" spans="1:17" x14ac:dyDescent="0.25">
      <c r="A16" s="23"/>
      <c r="B16" s="24" t="s">
        <v>27</v>
      </c>
      <c r="C16" s="21"/>
      <c r="D16" s="21"/>
      <c r="E16" s="13"/>
      <c r="F16" s="18">
        <v>12500</v>
      </c>
      <c r="G16" s="18">
        <v>0</v>
      </c>
      <c r="H16" s="18">
        <v>297645</v>
      </c>
      <c r="I16" s="18">
        <v>0</v>
      </c>
      <c r="J16" s="18">
        <v>0</v>
      </c>
      <c r="K16" s="18">
        <v>0</v>
      </c>
      <c r="L16" s="18">
        <v>105000</v>
      </c>
      <c r="M16" s="18">
        <v>1065000.02</v>
      </c>
      <c r="N16" s="18">
        <v>319452.09999999998</v>
      </c>
      <c r="O16" s="18">
        <v>15000</v>
      </c>
      <c r="P16" s="18">
        <v>165000.01</v>
      </c>
      <c r="Q16" s="18">
        <f t="shared" ref="Q16:Q26" si="4">SUM(F16:P16)</f>
        <v>1979597.1300000001</v>
      </c>
    </row>
    <row r="17" spans="1:17" x14ac:dyDescent="0.25">
      <c r="A17" s="15"/>
      <c r="B17" s="16" t="s">
        <v>28</v>
      </c>
      <c r="C17" s="17"/>
      <c r="D17" s="17"/>
      <c r="E17" s="13"/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221020</v>
      </c>
      <c r="L17" s="18">
        <v>0</v>
      </c>
      <c r="M17" s="18">
        <v>0</v>
      </c>
      <c r="N17" s="18">
        <v>294200</v>
      </c>
      <c r="O17" s="18">
        <v>0</v>
      </c>
      <c r="P17" s="18">
        <v>0</v>
      </c>
      <c r="Q17" s="18">
        <f t="shared" si="4"/>
        <v>515220</v>
      </c>
    </row>
    <row r="18" spans="1:17" x14ac:dyDescent="0.25">
      <c r="A18" s="15"/>
      <c r="B18" s="25" t="s">
        <v>29</v>
      </c>
      <c r="C18" s="25"/>
      <c r="D18" s="25"/>
      <c r="E18" s="13"/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f t="shared" si="4"/>
        <v>0</v>
      </c>
    </row>
    <row r="19" spans="1:17" x14ac:dyDescent="0.25">
      <c r="A19" s="15"/>
      <c r="B19" s="16" t="s">
        <v>30</v>
      </c>
      <c r="C19" s="17"/>
      <c r="D19" s="17"/>
      <c r="E19" s="26"/>
      <c r="F19" s="18">
        <v>0</v>
      </c>
      <c r="G19" s="18">
        <v>189996.11</v>
      </c>
      <c r="H19" s="18">
        <v>415392.21</v>
      </c>
      <c r="I19" s="18">
        <v>392700.01</v>
      </c>
      <c r="J19" s="18">
        <v>397692.21</v>
      </c>
      <c r="K19" s="18">
        <v>1112696.1100000001</v>
      </c>
      <c r="L19" s="18">
        <v>1746206.09</v>
      </c>
      <c r="M19" s="18">
        <v>1489240.14</v>
      </c>
      <c r="N19" s="18">
        <v>2120702.17</v>
      </c>
      <c r="O19" s="18">
        <v>793922.02</v>
      </c>
      <c r="P19" s="18">
        <v>1854568.21</v>
      </c>
      <c r="Q19" s="18">
        <f t="shared" si="4"/>
        <v>10513115.280000001</v>
      </c>
    </row>
    <row r="20" spans="1:17" x14ac:dyDescent="0.25">
      <c r="A20" s="15"/>
      <c r="B20" s="16" t="s">
        <v>31</v>
      </c>
      <c r="C20" s="17"/>
      <c r="D20" s="17"/>
      <c r="E20" s="13"/>
      <c r="F20" s="18">
        <v>93870</v>
      </c>
      <c r="G20" s="18">
        <v>93870</v>
      </c>
      <c r="H20" s="18">
        <v>1737311.02</v>
      </c>
      <c r="I20" s="18">
        <v>105393</v>
      </c>
      <c r="J20" s="18">
        <v>105000</v>
      </c>
      <c r="K20" s="18">
        <v>102495</v>
      </c>
      <c r="L20" s="18">
        <v>109018</v>
      </c>
      <c r="M20" s="18">
        <v>0</v>
      </c>
      <c r="N20" s="18">
        <v>233756</v>
      </c>
      <c r="O20" s="18">
        <v>126898</v>
      </c>
      <c r="P20" s="18">
        <v>126898</v>
      </c>
      <c r="Q20" s="18">
        <f t="shared" si="4"/>
        <v>2834509.02</v>
      </c>
    </row>
    <row r="21" spans="1:17" x14ac:dyDescent="0.25">
      <c r="A21" s="15"/>
      <c r="B21" s="16" t="s">
        <v>32</v>
      </c>
      <c r="C21" s="17"/>
      <c r="D21" s="17"/>
      <c r="E21" s="13"/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f t="shared" si="4"/>
        <v>0</v>
      </c>
    </row>
    <row r="22" spans="1:17" x14ac:dyDescent="0.25">
      <c r="A22" s="15"/>
      <c r="B22" s="24" t="s">
        <v>33</v>
      </c>
      <c r="C22" s="17"/>
      <c r="D22" s="17"/>
      <c r="E22" s="13"/>
      <c r="F22" s="18">
        <v>0</v>
      </c>
      <c r="G22" s="18">
        <v>0</v>
      </c>
      <c r="H22" s="18">
        <v>500000</v>
      </c>
      <c r="I22" s="18">
        <v>250000</v>
      </c>
      <c r="J22" s="18">
        <v>0</v>
      </c>
      <c r="K22" s="18">
        <v>0</v>
      </c>
      <c r="L22" s="18">
        <v>1223818.3</v>
      </c>
      <c r="M22" s="18">
        <v>0</v>
      </c>
      <c r="N22" s="18">
        <v>12554.75</v>
      </c>
      <c r="O22" s="18">
        <v>872396.77</v>
      </c>
      <c r="P22" s="18">
        <v>0</v>
      </c>
      <c r="Q22" s="18">
        <f t="shared" si="4"/>
        <v>2858769.8200000003</v>
      </c>
    </row>
    <row r="23" spans="1:17" x14ac:dyDescent="0.25">
      <c r="A23" s="15"/>
      <c r="B23" s="21" t="s">
        <v>34</v>
      </c>
      <c r="C23" s="21"/>
      <c r="D23" s="21"/>
      <c r="E23" s="21"/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f t="shared" si="4"/>
        <v>0</v>
      </c>
    </row>
    <row r="24" spans="1:17" x14ac:dyDescent="0.25">
      <c r="A24" s="15"/>
      <c r="B24" s="24" t="s">
        <v>35</v>
      </c>
      <c r="C24" s="21"/>
      <c r="D24" s="21"/>
      <c r="E24" s="21"/>
      <c r="F24" s="18">
        <v>0</v>
      </c>
      <c r="G24" s="18">
        <v>352000</v>
      </c>
      <c r="H24" s="18">
        <v>50999.96</v>
      </c>
      <c r="I24" s="18">
        <v>334400</v>
      </c>
      <c r="J24" s="18">
        <v>448000</v>
      </c>
      <c r="K24" s="18">
        <v>484400</v>
      </c>
      <c r="L24" s="18">
        <v>0</v>
      </c>
      <c r="M24" s="18">
        <v>582822</v>
      </c>
      <c r="N24" s="18">
        <v>617333.34</v>
      </c>
      <c r="O24" s="18">
        <v>149000</v>
      </c>
      <c r="P24" s="18">
        <v>150000</v>
      </c>
      <c r="Q24" s="18">
        <f t="shared" si="4"/>
        <v>3168955.3</v>
      </c>
    </row>
    <row r="25" spans="1:17" x14ac:dyDescent="0.25">
      <c r="A25" s="15"/>
      <c r="B25" s="24" t="s">
        <v>36</v>
      </c>
      <c r="C25" s="21"/>
      <c r="D25" s="21"/>
      <c r="E25" s="13"/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f t="shared" si="4"/>
        <v>0</v>
      </c>
    </row>
    <row r="26" spans="1:17" x14ac:dyDescent="0.25">
      <c r="A26" s="15"/>
      <c r="B26" s="21" t="s">
        <v>37</v>
      </c>
      <c r="C26" s="21"/>
      <c r="D26" s="21"/>
      <c r="E26" s="13"/>
      <c r="F26" s="18">
        <v>0</v>
      </c>
      <c r="G26" s="18">
        <v>442002.04</v>
      </c>
      <c r="H26" s="18">
        <v>540542.49</v>
      </c>
      <c r="I26" s="18">
        <v>540542.49</v>
      </c>
      <c r="J26" s="18">
        <v>444602.05</v>
      </c>
      <c r="K26" s="18">
        <v>2028416.99</v>
      </c>
      <c r="L26" s="18">
        <v>408126.6</v>
      </c>
      <c r="M26" s="18">
        <v>408126.6</v>
      </c>
      <c r="N26" s="18">
        <v>433459.93</v>
      </c>
      <c r="O26" s="18">
        <v>408126.6</v>
      </c>
      <c r="P26" s="18">
        <v>408126.6</v>
      </c>
      <c r="Q26" s="18">
        <f t="shared" si="4"/>
        <v>6062072.3899999987</v>
      </c>
    </row>
    <row r="27" spans="1:17" x14ac:dyDescent="0.25">
      <c r="A27" s="11" t="s">
        <v>38</v>
      </c>
      <c r="B27" s="22" t="s">
        <v>39</v>
      </c>
      <c r="C27" s="17"/>
      <c r="D27" s="13"/>
      <c r="E27" s="13"/>
      <c r="F27" s="14">
        <f>+F30+F28+F29+F31+F32+F33+F34</f>
        <v>560000</v>
      </c>
      <c r="G27" s="14">
        <f>+G30+G28+G29+G31+G32+G33+G34</f>
        <v>1568080</v>
      </c>
      <c r="H27" s="14">
        <f>+H30+H28+H29+H31+H32+H33+H34</f>
        <v>3376600</v>
      </c>
      <c r="I27" s="14">
        <f>+I30+I28+I29+I31+I32+I33+I34+I37</f>
        <v>6108659</v>
      </c>
      <c r="J27" s="14">
        <f>+J30+J28+J29+J31+J32+J33+J34+J37</f>
        <v>1304900</v>
      </c>
      <c r="K27" s="14">
        <f>SUM(K28:K37)</f>
        <v>7721234.8499999996</v>
      </c>
      <c r="L27" s="14">
        <f>SUM(L28:L37)</f>
        <v>3131642.51</v>
      </c>
      <c r="M27" s="14">
        <f t="shared" ref="M27" si="5">SUM(M28:M37)</f>
        <v>2460923</v>
      </c>
      <c r="N27" s="14">
        <f>SUM(N28:N37)</f>
        <v>9901280.9299999997</v>
      </c>
      <c r="O27" s="14">
        <f>SUM(O28:O37)</f>
        <v>2835702.35</v>
      </c>
      <c r="P27" s="14">
        <f>SUM(P28:P37)</f>
        <v>7311983.7400000002</v>
      </c>
      <c r="Q27" s="14">
        <f>SUM(Q28:Q37)</f>
        <v>46281006.379999995</v>
      </c>
    </row>
    <row r="28" spans="1:17" x14ac:dyDescent="0.25">
      <c r="A28" s="15"/>
      <c r="B28" s="21" t="s">
        <v>40</v>
      </c>
      <c r="C28" s="21"/>
      <c r="D28" s="21"/>
      <c r="E28" s="13"/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733360.3</v>
      </c>
      <c r="L28" s="18">
        <v>0</v>
      </c>
      <c r="M28" s="18">
        <v>360380</v>
      </c>
      <c r="N28" s="18">
        <v>3845311.79</v>
      </c>
      <c r="O28" s="18">
        <v>99664.320000000007</v>
      </c>
      <c r="P28" s="18">
        <v>141993.04</v>
      </c>
      <c r="Q28" s="18">
        <f>SUM(F28:P28)</f>
        <v>5180709.45</v>
      </c>
    </row>
    <row r="29" spans="1:17" x14ac:dyDescent="0.25">
      <c r="A29" s="15"/>
      <c r="B29" s="16" t="s">
        <v>41</v>
      </c>
      <c r="C29" s="17"/>
      <c r="D29" s="17"/>
      <c r="E29" s="13"/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10620</v>
      </c>
      <c r="L29" s="18">
        <v>0</v>
      </c>
      <c r="M29" s="18">
        <v>940283</v>
      </c>
      <c r="N29" s="18">
        <v>22626.07</v>
      </c>
      <c r="O29" s="18">
        <v>0</v>
      </c>
      <c r="P29" s="18">
        <v>105025.45</v>
      </c>
      <c r="Q29" s="18">
        <f t="shared" ref="Q29:Q37" si="6">SUM(F29:P29)</f>
        <v>1078554.52</v>
      </c>
    </row>
    <row r="30" spans="1:17" x14ac:dyDescent="0.25">
      <c r="A30" s="15"/>
      <c r="B30" s="21" t="s">
        <v>42</v>
      </c>
      <c r="C30" s="21"/>
      <c r="D30" s="21"/>
      <c r="E30" s="13"/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442098.8</v>
      </c>
      <c r="M30" s="18">
        <v>0</v>
      </c>
      <c r="N30" s="18">
        <v>6666.67</v>
      </c>
      <c r="O30" s="18">
        <v>0</v>
      </c>
      <c r="P30" s="18">
        <v>0</v>
      </c>
      <c r="Q30" s="18">
        <f t="shared" si="6"/>
        <v>448765.47</v>
      </c>
    </row>
    <row r="31" spans="1:17" x14ac:dyDescent="0.25">
      <c r="A31" s="15"/>
      <c r="B31" s="25" t="s">
        <v>43</v>
      </c>
      <c r="C31" s="25"/>
      <c r="D31" s="25"/>
      <c r="E31" s="13"/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166.67</v>
      </c>
      <c r="O31" s="18">
        <v>0</v>
      </c>
      <c r="P31" s="18">
        <v>0</v>
      </c>
      <c r="Q31" s="18">
        <f t="shared" si="6"/>
        <v>166.67</v>
      </c>
    </row>
    <row r="32" spans="1:17" x14ac:dyDescent="0.25">
      <c r="A32" s="15"/>
      <c r="B32" s="21" t="s">
        <v>44</v>
      </c>
      <c r="C32" s="21"/>
      <c r="D32" s="21"/>
      <c r="E32" s="13"/>
      <c r="F32" s="18">
        <v>0</v>
      </c>
      <c r="G32" s="18">
        <v>0</v>
      </c>
      <c r="H32" s="18">
        <v>885000</v>
      </c>
      <c r="I32" s="18">
        <v>0</v>
      </c>
      <c r="J32" s="18">
        <v>0</v>
      </c>
      <c r="K32" s="18">
        <v>0</v>
      </c>
      <c r="L32" s="18">
        <v>312456.36</v>
      </c>
      <c r="M32" s="18">
        <v>0</v>
      </c>
      <c r="N32" s="18">
        <v>852442.76</v>
      </c>
      <c r="O32" s="18">
        <v>59881.46</v>
      </c>
      <c r="P32" s="18">
        <v>152692</v>
      </c>
      <c r="Q32" s="18">
        <f t="shared" si="6"/>
        <v>2262472.58</v>
      </c>
    </row>
    <row r="33" spans="1:17" x14ac:dyDescent="0.25">
      <c r="A33" s="15"/>
      <c r="B33" s="21" t="s">
        <v>45</v>
      </c>
      <c r="C33" s="21"/>
      <c r="D33" s="21"/>
      <c r="E33" s="13"/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203940.58</v>
      </c>
      <c r="L33" s="18">
        <v>0</v>
      </c>
      <c r="M33" s="18">
        <v>0</v>
      </c>
      <c r="N33" s="18">
        <v>3034705.57</v>
      </c>
      <c r="O33" s="18">
        <v>774574.74</v>
      </c>
      <c r="P33" s="18">
        <v>1921248.78</v>
      </c>
      <c r="Q33" s="18">
        <f t="shared" si="6"/>
        <v>5934469.6699999999</v>
      </c>
    </row>
    <row r="34" spans="1:17" x14ac:dyDescent="0.25">
      <c r="A34" s="15"/>
      <c r="B34" s="24" t="s">
        <v>46</v>
      </c>
      <c r="C34" s="21"/>
      <c r="D34" s="21"/>
      <c r="E34" s="13"/>
      <c r="F34" s="18">
        <v>560000</v>
      </c>
      <c r="G34" s="18">
        <v>1568080</v>
      </c>
      <c r="H34" s="18">
        <v>2491600</v>
      </c>
      <c r="I34" s="18">
        <v>2108100</v>
      </c>
      <c r="J34" s="18">
        <v>1304900</v>
      </c>
      <c r="K34" s="18">
        <v>6007860</v>
      </c>
      <c r="L34" s="18">
        <v>1978826.8</v>
      </c>
      <c r="M34" s="18">
        <v>1160260</v>
      </c>
      <c r="N34" s="18">
        <v>2104293.3199999998</v>
      </c>
      <c r="O34" s="18">
        <v>937680.08</v>
      </c>
      <c r="P34" s="18">
        <v>1844175.05</v>
      </c>
      <c r="Q34" s="18">
        <f t="shared" si="6"/>
        <v>22065775.25</v>
      </c>
    </row>
    <row r="35" spans="1:17" x14ac:dyDescent="0.25">
      <c r="A35" s="15"/>
      <c r="B35" s="27" t="s">
        <v>47</v>
      </c>
      <c r="C35" s="21"/>
      <c r="D35" s="21"/>
      <c r="E35" s="28"/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f t="shared" si="6"/>
        <v>0</v>
      </c>
    </row>
    <row r="36" spans="1:17" x14ac:dyDescent="0.25">
      <c r="A36" s="15"/>
      <c r="B36" s="27" t="s">
        <v>48</v>
      </c>
      <c r="C36" s="21"/>
      <c r="D36" s="21"/>
      <c r="E36" s="28"/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f t="shared" si="6"/>
        <v>0</v>
      </c>
    </row>
    <row r="37" spans="1:17" x14ac:dyDescent="0.25">
      <c r="A37" s="15"/>
      <c r="B37" s="25" t="s">
        <v>49</v>
      </c>
      <c r="C37" s="25"/>
      <c r="D37" s="25"/>
      <c r="E37" s="13"/>
      <c r="F37" s="18">
        <v>0</v>
      </c>
      <c r="G37" s="18">
        <v>0</v>
      </c>
      <c r="H37" s="18">
        <v>0</v>
      </c>
      <c r="I37" s="18">
        <v>4000559</v>
      </c>
      <c r="J37" s="18">
        <v>0</v>
      </c>
      <c r="K37" s="18">
        <v>765453.97</v>
      </c>
      <c r="L37" s="18">
        <v>398260.55</v>
      </c>
      <c r="M37" s="18">
        <v>0</v>
      </c>
      <c r="N37" s="18">
        <v>35068.080000000002</v>
      </c>
      <c r="O37" s="18">
        <v>963901.75</v>
      </c>
      <c r="P37" s="18">
        <v>3146849.42</v>
      </c>
      <c r="Q37" s="18">
        <f t="shared" si="6"/>
        <v>9310092.7699999996</v>
      </c>
    </row>
    <row r="38" spans="1:17" x14ac:dyDescent="0.25">
      <c r="A38" s="11" t="s">
        <v>50</v>
      </c>
      <c r="B38" s="22" t="s">
        <v>51</v>
      </c>
      <c r="C38" s="17"/>
      <c r="D38" s="13"/>
      <c r="E38" s="13"/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8">
        <v>0</v>
      </c>
      <c r="Q38" s="14">
        <f t="shared" ref="Q38" si="7">SUM(F38:F38)</f>
        <v>0</v>
      </c>
    </row>
    <row r="39" spans="1:17" x14ac:dyDescent="0.25">
      <c r="A39" s="15"/>
      <c r="B39" s="29" t="s">
        <v>52</v>
      </c>
      <c r="C39" s="29"/>
      <c r="D39" s="29"/>
      <c r="E39" s="29"/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f t="shared" ref="Q39:Q49" si="8">SUM(F39:K39)</f>
        <v>0</v>
      </c>
    </row>
    <row r="40" spans="1:17" x14ac:dyDescent="0.25">
      <c r="A40" s="15"/>
      <c r="B40" s="24" t="s">
        <v>53</v>
      </c>
      <c r="C40" s="21"/>
      <c r="D40" s="21"/>
      <c r="E40" s="21"/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f t="shared" si="8"/>
        <v>0</v>
      </c>
    </row>
    <row r="41" spans="1:17" x14ac:dyDescent="0.25">
      <c r="A41" s="15"/>
      <c r="B41" s="24" t="s">
        <v>54</v>
      </c>
      <c r="C41" s="21"/>
      <c r="D41" s="21"/>
      <c r="E41" s="13"/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f t="shared" si="8"/>
        <v>0</v>
      </c>
    </row>
    <row r="42" spans="1:17" x14ac:dyDescent="0.25">
      <c r="A42" s="15"/>
      <c r="B42" s="24" t="s">
        <v>55</v>
      </c>
      <c r="C42" s="21"/>
      <c r="D42" s="21"/>
      <c r="E42" s="13"/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f t="shared" si="8"/>
        <v>0</v>
      </c>
    </row>
    <row r="43" spans="1:17" x14ac:dyDescent="0.25">
      <c r="A43" s="15"/>
      <c r="B43" s="24" t="s">
        <v>56</v>
      </c>
      <c r="C43" s="21"/>
      <c r="D43" s="21"/>
      <c r="E43" s="13"/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f t="shared" si="8"/>
        <v>0</v>
      </c>
    </row>
    <row r="44" spans="1:17" x14ac:dyDescent="0.25">
      <c r="A44" s="15"/>
      <c r="B44" s="24" t="s">
        <v>57</v>
      </c>
      <c r="C44" s="21"/>
      <c r="D44" s="21"/>
      <c r="E44" s="13"/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f t="shared" si="8"/>
        <v>0</v>
      </c>
    </row>
    <row r="45" spans="1:17" x14ac:dyDescent="0.25">
      <c r="A45" s="15"/>
      <c r="B45" s="24" t="s">
        <v>58</v>
      </c>
      <c r="C45" s="21"/>
      <c r="D45" s="21"/>
      <c r="E45" s="13"/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f t="shared" si="8"/>
        <v>0</v>
      </c>
    </row>
    <row r="46" spans="1:17" x14ac:dyDescent="0.25">
      <c r="A46" s="15"/>
      <c r="B46" s="24" t="s">
        <v>59</v>
      </c>
      <c r="C46" s="21"/>
      <c r="D46" s="21"/>
      <c r="E46" s="13"/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f t="shared" si="8"/>
        <v>0</v>
      </c>
    </row>
    <row r="47" spans="1:17" x14ac:dyDescent="0.25">
      <c r="A47" s="15"/>
      <c r="B47" s="24" t="s">
        <v>58</v>
      </c>
      <c r="C47" s="21"/>
      <c r="D47" s="21"/>
      <c r="E47" s="13"/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f t="shared" si="8"/>
        <v>0</v>
      </c>
    </row>
    <row r="48" spans="1:17" x14ac:dyDescent="0.25">
      <c r="A48" s="30"/>
      <c r="B48" s="31" t="s">
        <v>60</v>
      </c>
      <c r="C48" s="13"/>
      <c r="D48" s="13"/>
      <c r="E48" s="13"/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f t="shared" si="8"/>
        <v>0</v>
      </c>
    </row>
    <row r="49" spans="1:17" x14ac:dyDescent="0.25">
      <c r="A49" s="30"/>
      <c r="B49" s="31" t="s">
        <v>61</v>
      </c>
      <c r="C49" s="13"/>
      <c r="D49" s="13"/>
      <c r="E49" s="13"/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f t="shared" si="8"/>
        <v>0</v>
      </c>
    </row>
    <row r="50" spans="1:17" x14ac:dyDescent="0.25">
      <c r="A50" s="30"/>
      <c r="B50" s="31" t="s">
        <v>62</v>
      </c>
      <c r="C50" s="13"/>
      <c r="D50" s="13"/>
      <c r="E50" s="13"/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f t="shared" ref="Q50" si="9">SUM(F50:F50)</f>
        <v>0</v>
      </c>
    </row>
    <row r="51" spans="1:17" x14ac:dyDescent="0.25">
      <c r="A51" s="32" t="s">
        <v>63</v>
      </c>
      <c r="B51" s="33" t="s">
        <v>64</v>
      </c>
      <c r="C51" s="31"/>
      <c r="D51" s="31"/>
      <c r="E51" s="31"/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8">
        <v>0</v>
      </c>
      <c r="Q51" s="14">
        <v>0</v>
      </c>
    </row>
    <row r="52" spans="1:17" x14ac:dyDescent="0.25">
      <c r="A52" s="34"/>
      <c r="B52" s="31" t="s">
        <v>65</v>
      </c>
      <c r="C52" s="31"/>
      <c r="D52" s="31"/>
      <c r="E52" s="31"/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f t="shared" ref="Q52:Q62" si="10">SUM(F52:F52)</f>
        <v>0</v>
      </c>
    </row>
    <row r="53" spans="1:17" x14ac:dyDescent="0.25">
      <c r="A53" s="34"/>
      <c r="B53" s="31" t="s">
        <v>66</v>
      </c>
      <c r="C53" s="31"/>
      <c r="D53" s="31"/>
      <c r="E53" s="31"/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f t="shared" si="10"/>
        <v>0</v>
      </c>
    </row>
    <row r="54" spans="1:17" x14ac:dyDescent="0.25">
      <c r="A54" s="34"/>
      <c r="B54" s="31" t="s">
        <v>54</v>
      </c>
      <c r="C54" s="31"/>
      <c r="D54" s="31"/>
      <c r="E54" s="31"/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f t="shared" si="10"/>
        <v>0</v>
      </c>
    </row>
    <row r="55" spans="1:17" x14ac:dyDescent="0.25">
      <c r="A55" s="34"/>
      <c r="B55" s="31" t="s">
        <v>67</v>
      </c>
      <c r="C55" s="31"/>
      <c r="D55" s="31"/>
      <c r="E55" s="31"/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f t="shared" si="10"/>
        <v>0</v>
      </c>
    </row>
    <row r="56" spans="1:17" x14ac:dyDescent="0.25">
      <c r="A56" s="34"/>
      <c r="B56" s="31" t="s">
        <v>56</v>
      </c>
      <c r="C56" s="31"/>
      <c r="D56" s="31"/>
      <c r="E56" s="31"/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f t="shared" si="10"/>
        <v>0</v>
      </c>
    </row>
    <row r="57" spans="1:17" x14ac:dyDescent="0.25">
      <c r="A57" s="32"/>
      <c r="B57" s="31" t="s">
        <v>68</v>
      </c>
      <c r="C57" s="31"/>
      <c r="D57" s="31"/>
      <c r="E57" s="31"/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f t="shared" si="10"/>
        <v>0</v>
      </c>
    </row>
    <row r="58" spans="1:17" x14ac:dyDescent="0.25">
      <c r="A58" s="34"/>
      <c r="B58" s="24" t="s">
        <v>58</v>
      </c>
      <c r="C58" s="24"/>
      <c r="D58" s="24"/>
      <c r="E58" s="24"/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f t="shared" si="10"/>
        <v>0</v>
      </c>
    </row>
    <row r="59" spans="1:17" x14ac:dyDescent="0.25">
      <c r="A59" s="15"/>
      <c r="B59" s="24" t="s">
        <v>69</v>
      </c>
      <c r="C59" s="24"/>
      <c r="D59" s="24"/>
      <c r="E59" s="24"/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f t="shared" si="10"/>
        <v>0</v>
      </c>
    </row>
    <row r="60" spans="1:17" x14ac:dyDescent="0.25">
      <c r="A60" s="15"/>
      <c r="B60" s="24" t="s">
        <v>58</v>
      </c>
      <c r="C60" s="24"/>
      <c r="D60" s="24"/>
      <c r="E60" s="24"/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f t="shared" si="10"/>
        <v>0</v>
      </c>
    </row>
    <row r="61" spans="1:17" x14ac:dyDescent="0.25">
      <c r="A61" s="15"/>
      <c r="B61" s="24" t="s">
        <v>70</v>
      </c>
      <c r="C61" s="24"/>
      <c r="D61" s="24"/>
      <c r="E61" s="24"/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f t="shared" si="10"/>
        <v>0</v>
      </c>
    </row>
    <row r="62" spans="1:17" x14ac:dyDescent="0.25">
      <c r="A62" s="15"/>
      <c r="B62" s="24" t="s">
        <v>71</v>
      </c>
      <c r="C62" s="24"/>
      <c r="D62" s="24"/>
      <c r="E62" s="24"/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f t="shared" si="10"/>
        <v>0</v>
      </c>
    </row>
    <row r="63" spans="1:17" x14ac:dyDescent="0.25">
      <c r="A63" s="15"/>
      <c r="B63" s="24" t="s">
        <v>62</v>
      </c>
      <c r="C63" s="24"/>
      <c r="D63" s="24"/>
      <c r="E63" s="24"/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f>SUM(F63:F63)</f>
        <v>0</v>
      </c>
    </row>
    <row r="64" spans="1:17" x14ac:dyDescent="0.25">
      <c r="A64" s="35" t="s">
        <v>72</v>
      </c>
      <c r="B64" s="36" t="s">
        <v>73</v>
      </c>
      <c r="C64" s="24"/>
      <c r="D64" s="24"/>
      <c r="E64" s="24"/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f>+K65+K66</f>
        <v>749823.62</v>
      </c>
      <c r="L64" s="14">
        <f>+L65+L66</f>
        <v>0</v>
      </c>
      <c r="M64" s="14">
        <f>+M65+M66</f>
        <v>210003.54</v>
      </c>
      <c r="N64" s="14">
        <f>+N65+N66</f>
        <v>0</v>
      </c>
      <c r="O64" s="14">
        <f>+O65+O66+O70</f>
        <v>1139882.07</v>
      </c>
      <c r="P64" s="14">
        <f>+P65+P66+P70</f>
        <v>678438.68</v>
      </c>
      <c r="Q64" s="14">
        <f>SUM(Q65:Q74)</f>
        <v>2778147.91</v>
      </c>
    </row>
    <row r="65" spans="1:17" x14ac:dyDescent="0.25">
      <c r="A65" s="15"/>
      <c r="B65" s="24" t="s">
        <v>74</v>
      </c>
      <c r="C65" s="24"/>
      <c r="D65" s="24"/>
      <c r="E65" s="24"/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649523.62</v>
      </c>
      <c r="L65" s="18">
        <v>0</v>
      </c>
      <c r="M65" s="18">
        <v>210003.54</v>
      </c>
      <c r="N65" s="18">
        <v>0</v>
      </c>
      <c r="O65" s="18">
        <v>1037050.03</v>
      </c>
      <c r="P65" s="18">
        <v>38500.67</v>
      </c>
      <c r="Q65" s="18">
        <f>SUM(F65:P65)</f>
        <v>1935077.8599999999</v>
      </c>
    </row>
    <row r="66" spans="1:17" x14ac:dyDescent="0.25">
      <c r="A66" s="15"/>
      <c r="B66" s="24" t="s">
        <v>75</v>
      </c>
      <c r="C66" s="24"/>
      <c r="D66" s="24"/>
      <c r="E66" s="24"/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100300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f>SUM(F66:O66)</f>
        <v>100300</v>
      </c>
    </row>
    <row r="67" spans="1:17" x14ac:dyDescent="0.25">
      <c r="A67" s="15"/>
      <c r="B67" s="24" t="s">
        <v>76</v>
      </c>
      <c r="C67" s="24"/>
      <c r="D67" s="24"/>
      <c r="E67" s="24"/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f t="shared" ref="Q67:Q75" si="11">SUM(F67:O67)</f>
        <v>0</v>
      </c>
    </row>
    <row r="68" spans="1:17" x14ac:dyDescent="0.25">
      <c r="A68" s="15"/>
      <c r="B68" s="24" t="s">
        <v>77</v>
      </c>
      <c r="C68" s="24"/>
      <c r="D68" s="24"/>
      <c r="E68" s="24"/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  <c r="Q68" s="18">
        <f t="shared" si="11"/>
        <v>0</v>
      </c>
    </row>
    <row r="69" spans="1:17" x14ac:dyDescent="0.25">
      <c r="A69" s="15"/>
      <c r="B69" s="24" t="s">
        <v>78</v>
      </c>
      <c r="C69" s="24"/>
      <c r="D69" s="24"/>
      <c r="E69" s="24"/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f t="shared" si="11"/>
        <v>0</v>
      </c>
    </row>
    <row r="70" spans="1:17" x14ac:dyDescent="0.25">
      <c r="A70" s="15"/>
      <c r="B70" s="24" t="s">
        <v>79</v>
      </c>
      <c r="C70" s="24"/>
      <c r="D70" s="24"/>
      <c r="E70" s="24"/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102832.04</v>
      </c>
      <c r="P70" s="18">
        <v>639938.01</v>
      </c>
      <c r="Q70" s="18">
        <f>SUM(F70:P70)</f>
        <v>742770.05</v>
      </c>
    </row>
    <row r="71" spans="1:17" x14ac:dyDescent="0.25">
      <c r="A71" s="15"/>
      <c r="B71" s="24" t="s">
        <v>80</v>
      </c>
      <c r="C71" s="24"/>
      <c r="D71" s="24"/>
      <c r="E71" s="24"/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f t="shared" si="11"/>
        <v>0</v>
      </c>
    </row>
    <row r="72" spans="1:17" x14ac:dyDescent="0.25">
      <c r="A72" s="15"/>
      <c r="B72" s="24" t="s">
        <v>81</v>
      </c>
      <c r="C72" s="24"/>
      <c r="D72" s="24"/>
      <c r="E72" s="24"/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f t="shared" si="11"/>
        <v>0</v>
      </c>
    </row>
    <row r="73" spans="1:17" x14ac:dyDescent="0.25">
      <c r="A73" s="15"/>
      <c r="B73" s="24" t="s">
        <v>82</v>
      </c>
      <c r="C73" s="24"/>
      <c r="D73" s="24"/>
      <c r="E73" s="24"/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>
        <f t="shared" si="11"/>
        <v>0</v>
      </c>
    </row>
    <row r="74" spans="1:17" x14ac:dyDescent="0.25">
      <c r="A74" s="15"/>
      <c r="B74" s="24" t="s">
        <v>83</v>
      </c>
      <c r="C74" s="24"/>
      <c r="D74" s="24"/>
      <c r="E74" s="24"/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f t="shared" si="11"/>
        <v>0</v>
      </c>
    </row>
    <row r="75" spans="1:17" x14ac:dyDescent="0.25">
      <c r="A75" s="15"/>
      <c r="B75" s="24" t="s">
        <v>84</v>
      </c>
      <c r="C75" s="24"/>
      <c r="D75" s="24"/>
      <c r="E75" s="24"/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f t="shared" si="11"/>
        <v>0</v>
      </c>
    </row>
    <row r="76" spans="1:17" x14ac:dyDescent="0.25">
      <c r="A76" s="35" t="s">
        <v>85</v>
      </c>
      <c r="B76" s="36" t="s">
        <v>86</v>
      </c>
      <c r="C76" s="24"/>
      <c r="D76" s="24"/>
      <c r="E76" s="24"/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8">
        <v>0</v>
      </c>
      <c r="Q76" s="14">
        <v>0</v>
      </c>
    </row>
    <row r="77" spans="1:17" x14ac:dyDescent="0.25">
      <c r="A77" s="35"/>
      <c r="B77" s="24" t="s">
        <v>87</v>
      </c>
      <c r="C77" s="24"/>
      <c r="D77" s="24"/>
      <c r="E77" s="24"/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f t="shared" ref="Q77:Q92" si="12">SUM(F77:F77)</f>
        <v>0</v>
      </c>
    </row>
    <row r="78" spans="1:17" x14ac:dyDescent="0.25">
      <c r="A78" s="35"/>
      <c r="B78" s="24" t="s">
        <v>88</v>
      </c>
      <c r="C78" s="24"/>
      <c r="D78" s="24"/>
      <c r="E78" s="24"/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f t="shared" si="12"/>
        <v>0</v>
      </c>
    </row>
    <row r="79" spans="1:17" x14ac:dyDescent="0.25">
      <c r="A79" s="35"/>
      <c r="B79" s="24" t="s">
        <v>89</v>
      </c>
      <c r="C79" s="24"/>
      <c r="D79" s="24"/>
      <c r="E79" s="24"/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f t="shared" si="12"/>
        <v>0</v>
      </c>
    </row>
    <row r="80" spans="1:17" x14ac:dyDescent="0.25">
      <c r="A80" s="35"/>
      <c r="B80" s="24" t="s">
        <v>90</v>
      </c>
      <c r="C80" s="24"/>
      <c r="D80" s="24"/>
      <c r="E80" s="24"/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  <c r="Q80" s="18">
        <f t="shared" si="12"/>
        <v>0</v>
      </c>
    </row>
    <row r="81" spans="1:17" x14ac:dyDescent="0.25">
      <c r="A81" s="35"/>
      <c r="B81" s="24" t="s">
        <v>91</v>
      </c>
      <c r="C81" s="24"/>
      <c r="D81" s="24"/>
      <c r="E81" s="24"/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f t="shared" si="12"/>
        <v>0</v>
      </c>
    </row>
    <row r="82" spans="1:17" x14ac:dyDescent="0.25">
      <c r="A82" s="35" t="s">
        <v>92</v>
      </c>
      <c r="B82" s="36" t="s">
        <v>93</v>
      </c>
      <c r="C82" s="24"/>
      <c r="D82" s="24"/>
      <c r="E82" s="24"/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8">
        <v>0</v>
      </c>
      <c r="Q82" s="18">
        <f t="shared" si="12"/>
        <v>0</v>
      </c>
    </row>
    <row r="83" spans="1:17" x14ac:dyDescent="0.25">
      <c r="A83" s="35"/>
      <c r="B83" s="36" t="s">
        <v>94</v>
      </c>
      <c r="C83" s="24"/>
      <c r="D83" s="24"/>
      <c r="E83" s="24"/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f t="shared" si="12"/>
        <v>0</v>
      </c>
    </row>
    <row r="84" spans="1:17" x14ac:dyDescent="0.25">
      <c r="A84" s="35"/>
      <c r="B84" s="24" t="s">
        <v>95</v>
      </c>
      <c r="C84" s="24"/>
      <c r="D84" s="24"/>
      <c r="E84" s="24"/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f t="shared" si="12"/>
        <v>0</v>
      </c>
    </row>
    <row r="85" spans="1:17" x14ac:dyDescent="0.25">
      <c r="A85" s="35"/>
      <c r="B85" s="24" t="s">
        <v>96</v>
      </c>
      <c r="C85" s="24"/>
      <c r="D85" s="24"/>
      <c r="E85" s="24"/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f t="shared" si="12"/>
        <v>0</v>
      </c>
    </row>
    <row r="86" spans="1:17" x14ac:dyDescent="0.25">
      <c r="A86" s="35"/>
      <c r="B86" s="24" t="s">
        <v>97</v>
      </c>
      <c r="C86" s="24"/>
      <c r="D86" s="24"/>
      <c r="E86" s="24"/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f t="shared" si="12"/>
        <v>0</v>
      </c>
    </row>
    <row r="87" spans="1:17" x14ac:dyDescent="0.25">
      <c r="A87" s="35" t="s">
        <v>98</v>
      </c>
      <c r="B87" s="36" t="s">
        <v>99</v>
      </c>
      <c r="C87" s="24"/>
      <c r="D87" s="24"/>
      <c r="E87" s="24"/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8">
        <v>0</v>
      </c>
      <c r="Q87" s="18">
        <f t="shared" si="12"/>
        <v>0</v>
      </c>
    </row>
    <row r="88" spans="1:17" x14ac:dyDescent="0.25">
      <c r="A88" s="35"/>
      <c r="B88" s="24" t="s">
        <v>100</v>
      </c>
      <c r="C88" s="24"/>
      <c r="D88" s="24"/>
      <c r="E88" s="24"/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f t="shared" si="12"/>
        <v>0</v>
      </c>
    </row>
    <row r="89" spans="1:17" x14ac:dyDescent="0.25">
      <c r="A89" s="35"/>
      <c r="B89" s="24" t="s">
        <v>101</v>
      </c>
      <c r="C89" s="24"/>
      <c r="D89" s="24"/>
      <c r="E89" s="24"/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f t="shared" si="12"/>
        <v>0</v>
      </c>
    </row>
    <row r="90" spans="1:17" x14ac:dyDescent="0.25">
      <c r="A90" s="35"/>
      <c r="B90" s="24" t="s">
        <v>102</v>
      </c>
      <c r="C90" s="24"/>
      <c r="D90" s="24"/>
      <c r="E90" s="24"/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f t="shared" si="12"/>
        <v>0</v>
      </c>
    </row>
    <row r="91" spans="1:17" x14ac:dyDescent="0.25">
      <c r="A91" s="35"/>
      <c r="B91" s="24" t="s">
        <v>103</v>
      </c>
      <c r="C91" s="24"/>
      <c r="D91" s="24"/>
      <c r="E91" s="24"/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f t="shared" si="12"/>
        <v>0</v>
      </c>
    </row>
    <row r="92" spans="1:17" x14ac:dyDescent="0.25">
      <c r="A92" s="15"/>
      <c r="B92" s="24" t="s">
        <v>104</v>
      </c>
      <c r="C92" s="24"/>
      <c r="D92" s="24"/>
      <c r="E92" s="24"/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18">
        <v>0</v>
      </c>
      <c r="P92" s="18">
        <v>0</v>
      </c>
      <c r="Q92" s="18">
        <f t="shared" si="12"/>
        <v>0</v>
      </c>
    </row>
    <row r="93" spans="1:17" x14ac:dyDescent="0.25">
      <c r="A93" s="15"/>
      <c r="B93" s="36" t="s">
        <v>105</v>
      </c>
      <c r="C93" s="24"/>
      <c r="D93" s="24"/>
      <c r="E93" s="24"/>
      <c r="F93" s="37">
        <f t="shared" ref="F93:J93" si="13">+F27+F8+F14</f>
        <v>17780000.490000002</v>
      </c>
      <c r="G93" s="37">
        <f t="shared" si="13"/>
        <v>20308734.23</v>
      </c>
      <c r="H93" s="37">
        <f t="shared" si="13"/>
        <v>28210037.259999998</v>
      </c>
      <c r="I93" s="37">
        <f t="shared" si="13"/>
        <v>24984925.199999999</v>
      </c>
      <c r="J93" s="37">
        <f t="shared" si="13"/>
        <v>20805510.190000001</v>
      </c>
      <c r="K93" s="37">
        <f t="shared" ref="K93:P93" si="14">+K64+K38+K27+K14+K8</f>
        <v>42594786.32</v>
      </c>
      <c r="L93" s="37">
        <f t="shared" si="14"/>
        <v>27529792.299999997</v>
      </c>
      <c r="M93" s="37">
        <f t="shared" si="14"/>
        <v>25358423.359999999</v>
      </c>
      <c r="N93" s="37">
        <f t="shared" si="14"/>
        <v>35120345.439999998</v>
      </c>
      <c r="O93" s="37">
        <f t="shared" si="14"/>
        <v>28473165.890000001</v>
      </c>
      <c r="P93" s="37">
        <f t="shared" si="14"/>
        <v>60067622.210000008</v>
      </c>
      <c r="Q93" s="37">
        <f>+Q27+Q14+Q8+Q64</f>
        <v>331233342.88999999</v>
      </c>
    </row>
    <row r="94" spans="1:17" x14ac:dyDescent="0.25">
      <c r="A94" s="15"/>
      <c r="B94" s="36"/>
      <c r="C94" s="24"/>
      <c r="D94" s="24"/>
      <c r="E94" s="24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7" ht="15.75" thickBot="1" x14ac:dyDescent="0.3">
      <c r="A95" s="15"/>
      <c r="B95" s="36" t="s">
        <v>106</v>
      </c>
      <c r="C95" s="24"/>
      <c r="D95" s="24"/>
      <c r="E95" s="24"/>
      <c r="F95" s="18"/>
      <c r="G95" s="18"/>
      <c r="H95" s="38">
        <v>-3021.4</v>
      </c>
      <c r="I95" s="14"/>
      <c r="J95" s="38">
        <v>-49274.02</v>
      </c>
      <c r="K95" s="14"/>
      <c r="L95" s="14"/>
      <c r="M95" s="14"/>
      <c r="N95" s="14"/>
      <c r="O95" s="14"/>
      <c r="P95" s="14"/>
      <c r="Q95" s="18">
        <f>+J95+H95</f>
        <v>-52295.42</v>
      </c>
    </row>
    <row r="96" spans="1:17" ht="16.5" thickTop="1" thickBot="1" x14ac:dyDescent="0.3">
      <c r="A96" s="15"/>
      <c r="B96" s="36" t="s">
        <v>107</v>
      </c>
      <c r="C96" s="24"/>
      <c r="D96" s="24"/>
      <c r="E96" s="24"/>
      <c r="F96" s="18"/>
      <c r="G96" s="18"/>
      <c r="H96" s="18"/>
      <c r="I96" s="18"/>
      <c r="J96" s="18"/>
      <c r="K96" s="18"/>
      <c r="L96" s="18"/>
      <c r="M96" s="38">
        <v>-225000.03</v>
      </c>
      <c r="N96" s="18"/>
      <c r="O96" s="18"/>
      <c r="P96" s="18"/>
      <c r="Q96" s="39">
        <f>+M96</f>
        <v>-225000.03</v>
      </c>
    </row>
    <row r="97" spans="1:17" ht="16.5" thickTop="1" thickBot="1" x14ac:dyDescent="0.3">
      <c r="A97" s="15"/>
      <c r="B97" s="36" t="s">
        <v>108</v>
      </c>
      <c r="C97" s="24"/>
      <c r="D97" s="24"/>
      <c r="E97" s="24"/>
      <c r="F97" s="18"/>
      <c r="G97" s="18"/>
      <c r="H97" s="18"/>
      <c r="I97" s="18"/>
      <c r="J97" s="18"/>
      <c r="K97" s="18"/>
      <c r="L97" s="18"/>
      <c r="M97" s="14"/>
      <c r="N97" s="38">
        <v>-99664.320000000007</v>
      </c>
      <c r="O97" s="18"/>
      <c r="P97" s="18"/>
      <c r="Q97" s="39">
        <f>+N97</f>
        <v>-99664.320000000007</v>
      </c>
    </row>
    <row r="98" spans="1:17" ht="15.75" thickTop="1" x14ac:dyDescent="0.25">
      <c r="A98" s="35" t="s">
        <v>109</v>
      </c>
      <c r="B98" s="36" t="s">
        <v>110</v>
      </c>
      <c r="C98" s="24"/>
      <c r="D98" s="24"/>
      <c r="E98" s="24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"/>
    </row>
    <row r="99" spans="1:17" x14ac:dyDescent="0.25">
      <c r="A99" s="35" t="s">
        <v>111</v>
      </c>
      <c r="B99" s="36" t="s">
        <v>112</v>
      </c>
      <c r="C99" s="24"/>
      <c r="D99" s="24"/>
      <c r="E99" s="24"/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</row>
    <row r="100" spans="1:17" x14ac:dyDescent="0.25">
      <c r="A100" s="15"/>
      <c r="B100" s="24" t="s">
        <v>113</v>
      </c>
      <c r="C100" s="24"/>
      <c r="D100" s="24" t="s">
        <v>114</v>
      </c>
      <c r="E100" s="24"/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</row>
    <row r="101" spans="1:17" x14ac:dyDescent="0.25">
      <c r="A101" s="15"/>
      <c r="B101" s="24" t="s">
        <v>115</v>
      </c>
      <c r="C101" s="24"/>
      <c r="D101" s="24"/>
      <c r="E101" s="24"/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</row>
    <row r="102" spans="1:17" x14ac:dyDescent="0.25">
      <c r="A102" s="35" t="s">
        <v>116</v>
      </c>
      <c r="B102" s="40" t="s">
        <v>117</v>
      </c>
      <c r="C102" s="24"/>
      <c r="D102" s="24"/>
      <c r="E102" s="24"/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</row>
    <row r="103" spans="1:17" x14ac:dyDescent="0.25">
      <c r="A103" s="15"/>
      <c r="B103" s="24" t="s">
        <v>118</v>
      </c>
      <c r="C103" s="24"/>
      <c r="D103" s="24"/>
      <c r="E103" s="24"/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</row>
    <row r="104" spans="1:17" x14ac:dyDescent="0.25">
      <c r="A104" s="15"/>
      <c r="B104" s="24" t="s">
        <v>119</v>
      </c>
      <c r="C104" s="24"/>
      <c r="D104" s="24"/>
      <c r="E104" s="24"/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</row>
    <row r="105" spans="1:17" x14ac:dyDescent="0.25">
      <c r="A105" s="35" t="s">
        <v>120</v>
      </c>
      <c r="B105" s="36" t="s">
        <v>121</v>
      </c>
      <c r="C105" s="24"/>
      <c r="D105" s="24"/>
      <c r="E105" s="24"/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</row>
    <row r="106" spans="1:17" x14ac:dyDescent="0.25">
      <c r="A106" s="15"/>
      <c r="B106" s="41" t="s">
        <v>122</v>
      </c>
      <c r="C106" s="24"/>
      <c r="D106" s="24"/>
      <c r="E106" s="24"/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</row>
    <row r="107" spans="1:17" x14ac:dyDescent="0.25">
      <c r="A107" s="15"/>
      <c r="B107" s="41" t="s">
        <v>123</v>
      </c>
      <c r="C107" s="24"/>
      <c r="D107" s="24"/>
      <c r="E107" s="24"/>
      <c r="F107" s="42">
        <v>0</v>
      </c>
      <c r="G107" s="42">
        <v>0</v>
      </c>
      <c r="H107" s="42">
        <v>0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42">
        <v>0</v>
      </c>
    </row>
    <row r="108" spans="1:17" x14ac:dyDescent="0.25">
      <c r="A108" s="15"/>
      <c r="B108" s="36" t="s">
        <v>124</v>
      </c>
      <c r="C108" s="24"/>
      <c r="D108" s="24"/>
      <c r="E108" s="24"/>
      <c r="F108" s="14">
        <f>+F104+F103+F102+F101+F99+F98</f>
        <v>0</v>
      </c>
      <c r="G108" s="14">
        <f t="shared" ref="G108:P108" si="15">+G104+G103+G102+G101+G99+G98</f>
        <v>0</v>
      </c>
      <c r="H108" s="14">
        <f t="shared" si="15"/>
        <v>0</v>
      </c>
      <c r="I108" s="14">
        <f t="shared" si="15"/>
        <v>0</v>
      </c>
      <c r="J108" s="14">
        <f t="shared" si="15"/>
        <v>0</v>
      </c>
      <c r="K108" s="14">
        <f t="shared" si="15"/>
        <v>0</v>
      </c>
      <c r="L108" s="14">
        <f t="shared" si="15"/>
        <v>0</v>
      </c>
      <c r="M108" s="14">
        <f t="shared" si="15"/>
        <v>0</v>
      </c>
      <c r="N108" s="14">
        <f t="shared" si="15"/>
        <v>0</v>
      </c>
      <c r="O108" s="14">
        <f t="shared" si="15"/>
        <v>0</v>
      </c>
      <c r="P108" s="14">
        <f t="shared" si="15"/>
        <v>0</v>
      </c>
      <c r="Q108" s="14">
        <f>+Q104+Q103+Q102+Q101+Q99+Q98</f>
        <v>0</v>
      </c>
    </row>
    <row r="109" spans="1:17" x14ac:dyDescent="0.25">
      <c r="A109" s="15"/>
      <c r="B109" s="36"/>
      <c r="C109" s="24"/>
      <c r="D109" s="24"/>
      <c r="E109" s="2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5.75" thickBot="1" x14ac:dyDescent="0.3">
      <c r="A111" s="24"/>
      <c r="B111" s="36" t="s">
        <v>125</v>
      </c>
      <c r="C111" s="24"/>
      <c r="D111" s="24"/>
      <c r="E111" s="24"/>
      <c r="F111" s="38">
        <f>+F108+F93</f>
        <v>17780000.490000002</v>
      </c>
      <c r="G111" s="38">
        <f>+G108+G93</f>
        <v>20308734.23</v>
      </c>
      <c r="H111" s="38">
        <f>+H93+H95</f>
        <v>28207015.859999999</v>
      </c>
      <c r="I111" s="38">
        <f>+I108+I93-I95</f>
        <v>24984925.199999999</v>
      </c>
      <c r="J111" s="38">
        <f>+J93+J95</f>
        <v>20756236.170000002</v>
      </c>
      <c r="K111" s="38">
        <f>+K93+K95</f>
        <v>42594786.32</v>
      </c>
      <c r="L111" s="38">
        <f>+L93+L95</f>
        <v>27529792.299999997</v>
      </c>
      <c r="M111" s="38">
        <f>+M93+M96</f>
        <v>25133423.329999998</v>
      </c>
      <c r="N111" s="38">
        <f>+N93+N97</f>
        <v>35020681.119999997</v>
      </c>
      <c r="O111" s="38">
        <f>+O93+O95</f>
        <v>28473165.890000001</v>
      </c>
      <c r="P111" s="38">
        <f>+P93+P95</f>
        <v>60067622.210000008</v>
      </c>
      <c r="Q111" s="38">
        <f>+Q93+Q95+Q96+Q97</f>
        <v>330856383.12</v>
      </c>
    </row>
    <row r="112" spans="1:17" ht="15.75" thickTop="1" x14ac:dyDescent="0.25">
      <c r="A112" s="24"/>
      <c r="B112" s="36"/>
      <c r="C112" s="24"/>
      <c r="D112" s="24"/>
      <c r="E112" s="2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"/>
      <c r="Q112" s="1"/>
    </row>
    <row r="113" spans="1:17" x14ac:dyDescent="0.25">
      <c r="A113" s="24"/>
      <c r="B113" s="36"/>
      <c r="C113" s="24"/>
      <c r="D113" s="24"/>
      <c r="E113" s="2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39"/>
      <c r="Q113" s="1"/>
    </row>
    <row r="114" spans="1:17" x14ac:dyDescent="0.25">
      <c r="A114" s="24"/>
      <c r="B114" s="36"/>
      <c r="C114" s="24"/>
      <c r="D114" s="24"/>
      <c r="E114" s="24"/>
      <c r="F114" s="14" t="s">
        <v>126</v>
      </c>
      <c r="G114" s="14"/>
      <c r="H114" s="14"/>
      <c r="I114" s="14"/>
      <c r="J114" s="1"/>
      <c r="K114" s="1"/>
      <c r="L114" s="1"/>
      <c r="M114" s="1"/>
      <c r="N114" s="1"/>
      <c r="O114" s="1"/>
      <c r="P114" s="39"/>
      <c r="Q114" s="1"/>
    </row>
    <row r="115" spans="1:17" x14ac:dyDescent="0.25">
      <c r="A115" s="43" t="s">
        <v>127</v>
      </c>
      <c r="B115" s="43"/>
      <c r="C115" s="43"/>
      <c r="D115" s="43"/>
      <c r="E115" s="43"/>
      <c r="F115" s="43"/>
      <c r="G115" s="43"/>
      <c r="H115" s="43" t="s">
        <v>128</v>
      </c>
      <c r="I115" s="43"/>
      <c r="J115" s="43"/>
      <c r="K115" s="43"/>
      <c r="L115" s="43"/>
      <c r="M115" s="43"/>
      <c r="N115" s="39"/>
      <c r="O115" s="39"/>
      <c r="P115" s="39"/>
      <c r="Q115" s="1"/>
    </row>
    <row r="116" spans="1:17" x14ac:dyDescent="0.25">
      <c r="A116" s="44"/>
      <c r="B116" s="45"/>
      <c r="C116" s="45"/>
      <c r="D116" s="1"/>
      <c r="E116" s="1"/>
      <c r="F116" s="45"/>
      <c r="G116" s="45"/>
      <c r="H116" s="39"/>
      <c r="I116" s="39"/>
      <c r="J116" s="39"/>
      <c r="K116" s="1"/>
      <c r="L116" s="1"/>
      <c r="M116" s="39"/>
      <c r="N116" s="1"/>
      <c r="O116" s="1"/>
      <c r="P116" s="1"/>
      <c r="Q116" s="1"/>
    </row>
    <row r="117" spans="1:17" x14ac:dyDescent="0.25">
      <c r="A117" s="45"/>
      <c r="B117" s="45"/>
      <c r="C117" s="45"/>
      <c r="D117" s="1"/>
      <c r="E117" s="1"/>
      <c r="F117" s="45"/>
      <c r="G117" s="45"/>
      <c r="H117" s="39"/>
      <c r="I117" s="39"/>
      <c r="J117" s="1"/>
      <c r="K117" s="1"/>
      <c r="L117" s="1"/>
      <c r="M117" s="1"/>
      <c r="N117" s="1"/>
      <c r="O117" s="1"/>
      <c r="P117" s="39"/>
      <c r="Q117" s="1"/>
    </row>
    <row r="118" spans="1:17" x14ac:dyDescent="0.25">
      <c r="A118" s="46" t="s">
        <v>129</v>
      </c>
      <c r="B118" s="46"/>
      <c r="C118" s="46"/>
      <c r="D118" s="46"/>
      <c r="E118" s="46"/>
      <c r="F118" s="46"/>
      <c r="G118" s="46"/>
      <c r="H118" s="47" t="s">
        <v>130</v>
      </c>
      <c r="I118" s="47"/>
      <c r="J118" s="47"/>
      <c r="K118" s="47"/>
      <c r="L118" s="47"/>
      <c r="M118" s="47"/>
      <c r="N118" s="1"/>
      <c r="O118" s="1"/>
      <c r="P118" s="1"/>
      <c r="Q118" s="1"/>
    </row>
    <row r="119" spans="1:17" x14ac:dyDescent="0.25">
      <c r="A119" s="48" t="s">
        <v>131</v>
      </c>
      <c r="B119" s="48"/>
      <c r="C119" s="48"/>
      <c r="D119" s="48"/>
      <c r="E119" s="48"/>
      <c r="F119" s="48"/>
      <c r="G119" s="48"/>
      <c r="H119" s="48" t="s">
        <v>132</v>
      </c>
      <c r="I119" s="48"/>
      <c r="J119" s="48"/>
      <c r="K119" s="48"/>
      <c r="L119" s="48"/>
      <c r="M119" s="48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</sheetData>
  <mergeCells count="9">
    <mergeCell ref="A119:G119"/>
    <mergeCell ref="H119:M119"/>
    <mergeCell ref="A5:Q5"/>
    <mergeCell ref="A6:Q6"/>
    <mergeCell ref="B39:E39"/>
    <mergeCell ref="A115:G115"/>
    <mergeCell ref="H115:M115"/>
    <mergeCell ref="A118:G118"/>
    <mergeCell ref="H118:M118"/>
  </mergeCells>
  <conditionalFormatting sqref="A7:Q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2023-12-08T13:17:46Z</dcterms:modified>
</cp:coreProperties>
</file>