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69" i="1"/>
  <c r="P65" i="1"/>
  <c r="P27" i="1"/>
  <c r="P107" i="1"/>
  <c r="O107" i="1"/>
  <c r="N107" i="1"/>
  <c r="M107" i="1"/>
  <c r="L107" i="1"/>
  <c r="K107" i="1"/>
  <c r="J107" i="1"/>
  <c r="I107" i="1"/>
  <c r="H107" i="1"/>
  <c r="G107" i="1"/>
  <c r="F107" i="1"/>
  <c r="P96" i="1"/>
  <c r="P95" i="1"/>
  <c r="P94" i="1"/>
  <c r="M92" i="1"/>
  <c r="M110" i="1" s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4" i="1"/>
  <c r="P73" i="1"/>
  <c r="P72" i="1"/>
  <c r="P71" i="1"/>
  <c r="P70" i="1"/>
  <c r="P68" i="1"/>
  <c r="P67" i="1"/>
  <c r="P66" i="1"/>
  <c r="P64" i="1"/>
  <c r="O63" i="1"/>
  <c r="O92" i="1" s="1"/>
  <c r="O110" i="1" s="1"/>
  <c r="N63" i="1"/>
  <c r="M63" i="1"/>
  <c r="L63" i="1"/>
  <c r="L92" i="1" s="1"/>
  <c r="L110" i="1" s="1"/>
  <c r="K63" i="1"/>
  <c r="K92" i="1" s="1"/>
  <c r="K110" i="1" s="1"/>
  <c r="P62" i="1"/>
  <c r="P61" i="1"/>
  <c r="P60" i="1"/>
  <c r="P59" i="1"/>
  <c r="P58" i="1"/>
  <c r="P57" i="1"/>
  <c r="P56" i="1"/>
  <c r="P55" i="1"/>
  <c r="P54" i="1"/>
  <c r="P53" i="1"/>
  <c r="P52" i="1"/>
  <c r="P51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0" i="1"/>
  <c r="P29" i="1"/>
  <c r="P28" i="1"/>
  <c r="O26" i="1"/>
  <c r="N26" i="1"/>
  <c r="M26" i="1"/>
  <c r="L26" i="1"/>
  <c r="K26" i="1"/>
  <c r="J26" i="1"/>
  <c r="J92" i="1" s="1"/>
  <c r="J110" i="1" s="1"/>
  <c r="I26" i="1"/>
  <c r="I92" i="1" s="1"/>
  <c r="I110" i="1" s="1"/>
  <c r="H26" i="1"/>
  <c r="G26" i="1"/>
  <c r="F26" i="1"/>
  <c r="P25" i="1"/>
  <c r="P24" i="1"/>
  <c r="P23" i="1"/>
  <c r="P22" i="1"/>
  <c r="P21" i="1"/>
  <c r="P20" i="1"/>
  <c r="P19" i="1"/>
  <c r="P18" i="1"/>
  <c r="P17" i="1"/>
  <c r="P16" i="1"/>
  <c r="P13" i="1" s="1"/>
  <c r="P15" i="1"/>
  <c r="P14" i="1"/>
  <c r="O13" i="1"/>
  <c r="N13" i="1"/>
  <c r="M13" i="1"/>
  <c r="L13" i="1"/>
  <c r="K13" i="1"/>
  <c r="J13" i="1"/>
  <c r="I13" i="1"/>
  <c r="H13" i="1"/>
  <c r="G13" i="1"/>
  <c r="F13" i="1"/>
  <c r="F12" i="1"/>
  <c r="F7" i="1" s="1"/>
  <c r="F92" i="1" s="1"/>
  <c r="P11" i="1"/>
  <c r="P10" i="1"/>
  <c r="P9" i="1"/>
  <c r="P8" i="1"/>
  <c r="I8" i="1"/>
  <c r="H8" i="1"/>
  <c r="H7" i="1" s="1"/>
  <c r="O7" i="1"/>
  <c r="N7" i="1"/>
  <c r="N92" i="1" s="1"/>
  <c r="N110" i="1" s="1"/>
  <c r="M7" i="1"/>
  <c r="L7" i="1"/>
  <c r="K7" i="1"/>
  <c r="J7" i="1"/>
  <c r="I7" i="1"/>
  <c r="G7" i="1"/>
  <c r="G92" i="1" s="1"/>
  <c r="P63" i="1" l="1"/>
  <c r="P26" i="1"/>
  <c r="F110" i="1"/>
  <c r="H92" i="1"/>
  <c r="H110" i="1" s="1"/>
  <c r="G110" i="1"/>
  <c r="P12" i="1"/>
  <c r="P7" i="1" s="1"/>
  <c r="P92" i="1" l="1"/>
  <c r="P110" i="1" s="1"/>
</calcChain>
</file>

<file path=xl/sharedStrings.xml><?xml version="1.0" encoding="utf-8"?>
<sst xmlns="http://schemas.openxmlformats.org/spreadsheetml/2006/main" count="138" uniqueCount="132">
  <si>
    <t xml:space="preserve"> </t>
  </si>
  <si>
    <t>DIRECCION GENERAL DE EMBELLECIMIENTO</t>
  </si>
  <si>
    <t>EJECUCION DE GASTOS Y APLICACIONES FINANCIERAS/2023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</si>
  <si>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</si>
  <si>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</si>
  <si>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</si>
  <si>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</si>
  <si>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</si>
  <si>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</si>
  <si>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</si>
  <si>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</si>
  <si>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</si>
  <si>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</si>
  <si>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</si>
  <si>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</si>
  <si>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</si>
  <si>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2.1-</t>
  </si>
  <si>
    <t>REMUNERACIONES Y CONTRIBUCIONES</t>
  </si>
  <si>
    <t>2.1.1 - REMUNERACIONES</t>
  </si>
  <si>
    <t>2.1.2 - SOBRESUELDOS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</si>
  <si>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</si>
  <si>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</si>
  <si>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</si>
  <si>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</si>
  <si>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</si>
  <si>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</si>
  <si>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</si>
  <si>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</si>
  <si>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</si>
  <si>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</si>
  <si>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</si>
  <si>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</si>
  <si>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</si>
  <si>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</si>
  <si>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</si>
  <si>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</si>
  <si>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r>
      <rPr>
        <sz val="8"/>
        <rFont val="Calibri"/>
        <family val="2"/>
      </rPr>
      <t>2.2.9 - OTRAS CONTRATACIONES DE
SERVICIOS</t>
    </r>
  </si>
  <si>
    <t xml:space="preserve">2.3 - </t>
  </si>
  <si>
    <t>MATERIALES Y SUMINISTROS</t>
  </si>
  <si>
    <r>
      <rPr>
        <sz val="8"/>
        <rFont val="Calibri"/>
        <family val="2"/>
      </rPr>
      <t>2.3.1 - ALIMENTOS Y PRODUCTOS
AGROFORESTALES</t>
    </r>
  </si>
  <si>
    <t>2.3.2 - TEXTILES Y VESTUARIOS</t>
  </si>
  <si>
    <r>
      <rPr>
        <sz val="8"/>
        <rFont val="Calibri"/>
        <family val="2"/>
      </rPr>
      <t>2.3.3 - PRODUCTOS DE PAPEL, CARTÓN E
IMPRESOS</t>
    </r>
  </si>
  <si>
    <t>2.3.4 - PRODUCTOS FARMACÉUTICOS</t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</si>
  <si>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</si>
  <si>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</si>
  <si>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</si>
  <si>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</si>
  <si>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</si>
  <si>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</si>
  <si>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</si>
  <si>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</si>
  <si>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</si>
  <si>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</si>
  <si>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</si>
  <si>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</si>
  <si>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</si>
  <si>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</si>
  <si>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</si>
  <si>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</si>
  <si>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</si>
  <si>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</si>
  <si>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</si>
  <si>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</si>
  <si>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</si>
  <si>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</si>
  <si>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</si>
  <si>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</si>
  <si>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</si>
  <si>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</si>
  <si>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</si>
  <si>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</si>
  <si>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</si>
  <si>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</si>
  <si>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</si>
  <si>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</si>
  <si>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</si>
  <si>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</si>
  <si>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</si>
  <si>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</si>
  <si>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</si>
  <si>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</si>
  <si>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</si>
  <si>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</si>
  <si>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</si>
  <si>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</si>
  <si>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</si>
  <si>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</si>
  <si>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</si>
  <si>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</si>
  <si>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</si>
  <si>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</si>
  <si>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</si>
  <si>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</si>
  <si>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</si>
  <si>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</si>
  <si>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</si>
  <si>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</si>
  <si>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</si>
  <si>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</si>
  <si>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</si>
  <si>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</si>
  <si>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</si>
  <si>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</si>
  <si>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</si>
  <si>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</si>
  <si>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ENFERMEDAD COMUN; CUENTA 2.1.1.1.01</t>
  </si>
  <si>
    <t>MENOS: REINTEGRO POR LIB-834-1 NULO; CUENTA 2.2.5.4.01</t>
  </si>
  <si>
    <t>MENOS: REINTEGRO POR LIB-997-1 NULO; CUENTA 2.3.1.1.01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</si>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</sst>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7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4" fontId="8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0" fillId="0" borderId="0" xfId="0" applyNumberFormat="1"/>
    <xf numFmtId="0" fontId="7" fillId="0" borderId="0" xfId="0" applyFont="1" applyFill="1" applyBorder="1"/>
    <xf numFmtId="0" fontId="5" fillId="0" borderId="0" xfId="0" applyFont="1" applyFill="1" applyBorder="1"/>
    <xf numFmtId="4" fontId="9" fillId="0" borderId="0" xfId="0" applyNumberFormat="1" applyFont="1" applyBorder="1" applyAlignment="1">
      <alignment horizontal="right"/>
    </xf>
    <xf numFmtId="4" fontId="10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438150</xdr:colOff>
      <xdr:row>1</xdr:row>
      <xdr:rowOff>152399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72300" y="495385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352425</xdr:colOff>
      <xdr:row>1</xdr:row>
      <xdr:rowOff>28575</xdr:rowOff>
    </xdr:from>
    <xdr:ext cx="762000" cy="523875"/>
    <xdr:pic>
      <xdr:nvPicPr>
        <xdr:cNvPr id="3" name="Imagen 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2190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topLeftCell="A92" workbookViewId="0">
      <selection activeCell="P32" sqref="P32"/>
    </sheetView>
  </sheetViews>
  <sheetFormatPr baseColWidth="10" defaultColWidth="9.140625" defaultRowHeight="15" x14ac:dyDescent="0.25"/>
  <cols>
    <col min="6" max="9" width="11" customWidth="1"/>
    <col min="10" max="10" width="11.28515625" customWidth="1"/>
    <col min="11" max="11" width="11.42578125" customWidth="1"/>
    <col min="12" max="12" width="10.85546875" customWidth="1"/>
    <col min="13" max="13" width="12.85546875" customWidth="1"/>
    <col min="14" max="14" width="10.85546875" customWidth="1"/>
    <col min="15" max="15" width="11.85546875" customWidth="1"/>
    <col min="16" max="16" width="12.140625" customWidth="1"/>
  </cols>
  <sheetData>
    <row r="1" spans="1:16" x14ac:dyDescent="0.25">
      <c r="E1" t="s">
        <v>0</v>
      </c>
    </row>
    <row r="3" spans="1:16" x14ac:dyDescent="0.25">
      <c r="A3" s="1"/>
      <c r="B3" s="1"/>
      <c r="C3" s="1"/>
      <c r="D3" s="1"/>
      <c r="E3" s="1"/>
      <c r="F3" s="1"/>
      <c r="G3" s="1"/>
    </row>
    <row r="4" spans="1:16" x14ac:dyDescent="0.2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A6" s="4" t="s">
        <v>3</v>
      </c>
      <c r="B6" s="5" t="s">
        <v>4</v>
      </c>
      <c r="C6" s="6"/>
      <c r="D6" s="6"/>
      <c r="E6" s="7"/>
      <c r="F6" s="8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10" t="s">
        <v>15</v>
      </c>
    </row>
    <row r="7" spans="1:16" x14ac:dyDescent="0.25">
      <c r="A7" s="11" t="s">
        <v>16</v>
      </c>
      <c r="B7" s="12" t="s">
        <v>17</v>
      </c>
      <c r="C7" s="12"/>
      <c r="D7" s="13"/>
      <c r="E7" s="13"/>
      <c r="F7" s="14">
        <f t="shared" ref="F7:O7" si="0">SUM(F8:F12)</f>
        <v>17099460.490000002</v>
      </c>
      <c r="G7" s="14">
        <f t="shared" si="0"/>
        <v>17271498.140000001</v>
      </c>
      <c r="H7" s="14">
        <f t="shared" si="0"/>
        <v>20462629.859999999</v>
      </c>
      <c r="I7" s="14">
        <f t="shared" si="0"/>
        <v>17237491.18</v>
      </c>
      <c r="J7" s="14">
        <f t="shared" si="0"/>
        <v>17657068.940000001</v>
      </c>
      <c r="K7" s="14">
        <f t="shared" si="0"/>
        <v>29493462.390000001</v>
      </c>
      <c r="L7" s="14">
        <f t="shared" si="0"/>
        <v>20213667.629999999</v>
      </c>
      <c r="M7" s="14">
        <f t="shared" si="0"/>
        <v>18721505.100000001</v>
      </c>
      <c r="N7" s="14">
        <f t="shared" si="0"/>
        <v>20997389.709999997</v>
      </c>
      <c r="O7" s="14">
        <f t="shared" si="0"/>
        <v>21677474.140000001</v>
      </c>
      <c r="P7" s="14">
        <f>+P8+P9+P11+P10+P12</f>
        <v>200831647.57999998</v>
      </c>
    </row>
    <row r="8" spans="1:16" x14ac:dyDescent="0.25">
      <c r="A8" s="15"/>
      <c r="B8" s="16" t="s">
        <v>18</v>
      </c>
      <c r="C8" s="17"/>
      <c r="D8" s="17"/>
      <c r="E8" s="13"/>
      <c r="F8" s="18">
        <v>14618544.49</v>
      </c>
      <c r="G8" s="18">
        <v>14773044.49</v>
      </c>
      <c r="H8" s="18">
        <f>12382156.36+4853438.13+746549.13</f>
        <v>17982143.619999997</v>
      </c>
      <c r="I8" s="18">
        <f>12376356.36+2373438.13</f>
        <v>14749794.489999998</v>
      </c>
      <c r="J8" s="18">
        <v>15167664.49</v>
      </c>
      <c r="K8" s="18">
        <v>14763170.27</v>
      </c>
      <c r="L8" s="18">
        <v>17616926.399999999</v>
      </c>
      <c r="M8" s="18">
        <v>16049912.4</v>
      </c>
      <c r="N8" s="18">
        <v>18335400.809999999</v>
      </c>
      <c r="O8" s="18">
        <v>19002310.030000001</v>
      </c>
      <c r="P8" s="18">
        <f>SUM(F8:O8)</f>
        <v>163058911.48999998</v>
      </c>
    </row>
    <row r="9" spans="1:16" x14ac:dyDescent="0.25">
      <c r="A9" s="15"/>
      <c r="B9" s="16" t="s">
        <v>19</v>
      </c>
      <c r="C9" s="17"/>
      <c r="D9" s="17"/>
      <c r="E9" s="13"/>
      <c r="F9" s="18">
        <v>241000</v>
      </c>
      <c r="G9" s="18">
        <v>235000</v>
      </c>
      <c r="H9" s="18">
        <v>220000</v>
      </c>
      <c r="I9" s="18">
        <v>220000</v>
      </c>
      <c r="J9" s="18">
        <v>220000</v>
      </c>
      <c r="K9" s="18">
        <v>12460540.539999999</v>
      </c>
      <c r="L9" s="18">
        <v>290000</v>
      </c>
      <c r="M9" s="18">
        <v>290000</v>
      </c>
      <c r="N9" s="18">
        <v>290000</v>
      </c>
      <c r="O9" s="18">
        <v>290000</v>
      </c>
      <c r="P9" s="18">
        <f t="shared" ref="P9:P12" si="1">SUM(F9:O9)</f>
        <v>14756540.539999999</v>
      </c>
    </row>
    <row r="10" spans="1:16" x14ac:dyDescent="0.25">
      <c r="A10" s="15"/>
      <c r="B10" s="19" t="s">
        <v>20</v>
      </c>
      <c r="C10" s="20"/>
      <c r="D10" s="20"/>
      <c r="E10" s="13"/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f t="shared" si="1"/>
        <v>0</v>
      </c>
    </row>
    <row r="11" spans="1:16" x14ac:dyDescent="0.25">
      <c r="A11" s="15"/>
      <c r="B11" s="19" t="s">
        <v>21</v>
      </c>
      <c r="C11" s="20"/>
      <c r="D11" s="20"/>
      <c r="E11" s="13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f t="shared" si="1"/>
        <v>0</v>
      </c>
    </row>
    <row r="12" spans="1:16" x14ac:dyDescent="0.25">
      <c r="A12" s="15"/>
      <c r="B12" s="21" t="s">
        <v>22</v>
      </c>
      <c r="C12" s="21"/>
      <c r="D12" s="21"/>
      <c r="E12" s="13"/>
      <c r="F12" s="18">
        <f>1028522.88+1037916.66+173476.46</f>
        <v>2239916</v>
      </c>
      <c r="G12" s="18">
        <v>2263453.65</v>
      </c>
      <c r="H12" s="18">
        <v>2260486.2400000002</v>
      </c>
      <c r="I12" s="18">
        <v>2267696.69</v>
      </c>
      <c r="J12" s="18">
        <v>2269404.4500000002</v>
      </c>
      <c r="K12" s="18">
        <v>2269751.58</v>
      </c>
      <c r="L12" s="18">
        <v>2306741.23</v>
      </c>
      <c r="M12" s="18">
        <v>2381592.7000000002</v>
      </c>
      <c r="N12" s="18">
        <v>2371988.9</v>
      </c>
      <c r="O12" s="18">
        <v>2385164.11</v>
      </c>
      <c r="P12" s="18">
        <f t="shared" si="1"/>
        <v>23016195.550000001</v>
      </c>
    </row>
    <row r="13" spans="1:16" x14ac:dyDescent="0.25">
      <c r="A13" s="11" t="s">
        <v>23</v>
      </c>
      <c r="B13" s="22" t="s">
        <v>24</v>
      </c>
      <c r="C13" s="17"/>
      <c r="D13" s="13"/>
      <c r="E13" s="13"/>
      <c r="F13" s="14">
        <f>+F15+F17+F18+F19+F14</f>
        <v>120540</v>
      </c>
      <c r="G13" s="14">
        <f>SUM(G14:G25)</f>
        <v>1469156.09</v>
      </c>
      <c r="H13" s="14">
        <f>SUM(H14:H25)</f>
        <v>4370807.4000000004</v>
      </c>
      <c r="I13" s="14">
        <f t="shared" ref="I13:P13" si="2">SUM(I14:I25)</f>
        <v>1638775.02</v>
      </c>
      <c r="J13" s="14">
        <f>SUM(J14:J25)</f>
        <v>1843541.25</v>
      </c>
      <c r="K13" s="14">
        <f t="shared" si="2"/>
        <v>4630265.46</v>
      </c>
      <c r="L13" s="14">
        <f>SUM(L14:L25)</f>
        <v>4184482.1600000006</v>
      </c>
      <c r="M13" s="14">
        <f>SUM(M14:M25)</f>
        <v>3965991.72</v>
      </c>
      <c r="N13" s="14">
        <f>SUM(N14:N25)</f>
        <v>4221674.8</v>
      </c>
      <c r="O13" s="14">
        <f>SUM(O14:O25)</f>
        <v>2820107.33</v>
      </c>
      <c r="P13" s="14">
        <f t="shared" si="2"/>
        <v>29265341.23</v>
      </c>
    </row>
    <row r="14" spans="1:16" x14ac:dyDescent="0.25">
      <c r="A14" s="15"/>
      <c r="B14" s="16" t="s">
        <v>25</v>
      </c>
      <c r="C14" s="17"/>
      <c r="D14" s="17"/>
      <c r="E14" s="13"/>
      <c r="F14" s="18">
        <v>14170</v>
      </c>
      <c r="G14" s="18">
        <v>391287.94</v>
      </c>
      <c r="H14" s="18">
        <v>828916.72</v>
      </c>
      <c r="I14" s="18">
        <v>15739.52</v>
      </c>
      <c r="J14" s="18">
        <v>448246.99</v>
      </c>
      <c r="K14" s="18">
        <v>681237.36</v>
      </c>
      <c r="L14" s="18">
        <v>592313.17000000004</v>
      </c>
      <c r="M14" s="18">
        <v>420802.96</v>
      </c>
      <c r="N14" s="18">
        <v>190216.51</v>
      </c>
      <c r="O14" s="18">
        <v>454763.94</v>
      </c>
      <c r="P14" s="18">
        <f>SUM(F14:O14)</f>
        <v>4037695.11</v>
      </c>
    </row>
    <row r="15" spans="1:16" x14ac:dyDescent="0.25">
      <c r="A15" s="23"/>
      <c r="B15" s="24" t="s">
        <v>26</v>
      </c>
      <c r="C15" s="21"/>
      <c r="D15" s="21"/>
      <c r="E15" s="13"/>
      <c r="F15" s="18">
        <v>12500</v>
      </c>
      <c r="G15" s="18">
        <v>0</v>
      </c>
      <c r="H15" s="18">
        <v>297645</v>
      </c>
      <c r="I15" s="18">
        <v>0</v>
      </c>
      <c r="J15" s="18">
        <v>0</v>
      </c>
      <c r="K15" s="18">
        <v>0</v>
      </c>
      <c r="L15" s="18">
        <v>105000</v>
      </c>
      <c r="M15" s="18">
        <v>1065000.02</v>
      </c>
      <c r="N15" s="18">
        <v>319452.09999999998</v>
      </c>
      <c r="O15" s="18">
        <v>15000</v>
      </c>
      <c r="P15" s="18">
        <f t="shared" ref="P15:P25" si="3">SUM(F15:O15)</f>
        <v>1814597.12</v>
      </c>
    </row>
    <row r="16" spans="1:16" x14ac:dyDescent="0.25">
      <c r="A16" s="15"/>
      <c r="B16" s="16" t="s">
        <v>27</v>
      </c>
      <c r="C16" s="17"/>
      <c r="D16" s="17"/>
      <c r="E16" s="13"/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221020</v>
      </c>
      <c r="L16" s="18">
        <v>0</v>
      </c>
      <c r="M16" s="18">
        <v>0</v>
      </c>
      <c r="N16" s="18">
        <v>294200</v>
      </c>
      <c r="O16" s="18">
        <v>0</v>
      </c>
      <c r="P16" s="18">
        <f t="shared" si="3"/>
        <v>515220</v>
      </c>
    </row>
    <row r="17" spans="1:16" x14ac:dyDescent="0.25">
      <c r="A17" s="15"/>
      <c r="B17" s="25" t="s">
        <v>28</v>
      </c>
      <c r="C17" s="25"/>
      <c r="D17" s="25"/>
      <c r="E17" s="13"/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f t="shared" si="3"/>
        <v>0</v>
      </c>
    </row>
    <row r="18" spans="1:16" x14ac:dyDescent="0.25">
      <c r="A18" s="15"/>
      <c r="B18" s="16" t="s">
        <v>29</v>
      </c>
      <c r="C18" s="17"/>
      <c r="D18" s="17"/>
      <c r="E18" s="26"/>
      <c r="F18" s="18">
        <v>0</v>
      </c>
      <c r="G18" s="18">
        <v>189996.11</v>
      </c>
      <c r="H18" s="18">
        <v>415392.21</v>
      </c>
      <c r="I18" s="18">
        <v>392700.01</v>
      </c>
      <c r="J18" s="18">
        <v>397692.21</v>
      </c>
      <c r="K18" s="18">
        <v>1112696.1100000001</v>
      </c>
      <c r="L18" s="18">
        <v>1746206.09</v>
      </c>
      <c r="M18" s="18">
        <v>1489240.14</v>
      </c>
      <c r="N18" s="18">
        <v>2120702.17</v>
      </c>
      <c r="O18" s="18">
        <v>793922.02</v>
      </c>
      <c r="P18" s="18">
        <f t="shared" si="3"/>
        <v>8658547.0700000003</v>
      </c>
    </row>
    <row r="19" spans="1:16" x14ac:dyDescent="0.25">
      <c r="A19" s="15"/>
      <c r="B19" s="16" t="s">
        <v>30</v>
      </c>
      <c r="C19" s="17"/>
      <c r="D19" s="17"/>
      <c r="E19" s="13"/>
      <c r="F19" s="18">
        <v>93870</v>
      </c>
      <c r="G19" s="18">
        <v>93870</v>
      </c>
      <c r="H19" s="18">
        <v>1737311.02</v>
      </c>
      <c r="I19" s="18">
        <v>105393</v>
      </c>
      <c r="J19" s="18">
        <v>105000</v>
      </c>
      <c r="K19" s="18">
        <v>102495</v>
      </c>
      <c r="L19" s="18">
        <v>109018</v>
      </c>
      <c r="M19" s="18">
        <v>0</v>
      </c>
      <c r="N19" s="18">
        <v>233756</v>
      </c>
      <c r="O19" s="18">
        <v>126898</v>
      </c>
      <c r="P19" s="18">
        <f t="shared" si="3"/>
        <v>2707611.02</v>
      </c>
    </row>
    <row r="20" spans="1:16" x14ac:dyDescent="0.25">
      <c r="A20" s="15"/>
      <c r="B20" s="16" t="s">
        <v>31</v>
      </c>
      <c r="C20" s="17"/>
      <c r="D20" s="17"/>
      <c r="E20" s="13"/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f t="shared" si="3"/>
        <v>0</v>
      </c>
    </row>
    <row r="21" spans="1:16" x14ac:dyDescent="0.25">
      <c r="A21" s="15"/>
      <c r="B21" s="24" t="s">
        <v>32</v>
      </c>
      <c r="C21" s="17"/>
      <c r="D21" s="17"/>
      <c r="E21" s="13"/>
      <c r="F21" s="18">
        <v>0</v>
      </c>
      <c r="G21" s="18">
        <v>0</v>
      </c>
      <c r="H21" s="18">
        <v>500000</v>
      </c>
      <c r="I21" s="18">
        <v>250000</v>
      </c>
      <c r="J21" s="18">
        <v>0</v>
      </c>
      <c r="K21" s="18">
        <v>0</v>
      </c>
      <c r="L21" s="18">
        <v>1223818.3</v>
      </c>
      <c r="M21" s="18">
        <v>0</v>
      </c>
      <c r="N21" s="18">
        <v>12554.75</v>
      </c>
      <c r="O21" s="18">
        <v>872396.77</v>
      </c>
      <c r="P21" s="18">
        <f t="shared" si="3"/>
        <v>2858769.8200000003</v>
      </c>
    </row>
    <row r="22" spans="1:16" x14ac:dyDescent="0.25">
      <c r="A22" s="15"/>
      <c r="B22" s="21" t="s">
        <v>33</v>
      </c>
      <c r="C22" s="21"/>
      <c r="D22" s="21"/>
      <c r="E22" s="21"/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f t="shared" si="3"/>
        <v>0</v>
      </c>
    </row>
    <row r="23" spans="1:16" x14ac:dyDescent="0.25">
      <c r="A23" s="15"/>
      <c r="B23" s="24" t="s">
        <v>34</v>
      </c>
      <c r="C23" s="21"/>
      <c r="D23" s="21"/>
      <c r="E23" s="21"/>
      <c r="F23" s="18">
        <v>0</v>
      </c>
      <c r="G23" s="18">
        <v>352000</v>
      </c>
      <c r="H23" s="18">
        <v>50999.96</v>
      </c>
      <c r="I23" s="18">
        <v>334400</v>
      </c>
      <c r="J23" s="18">
        <v>448000</v>
      </c>
      <c r="K23" s="18">
        <v>484400</v>
      </c>
      <c r="L23" s="18">
        <v>0</v>
      </c>
      <c r="M23" s="18">
        <v>582822</v>
      </c>
      <c r="N23" s="18">
        <v>617333.34</v>
      </c>
      <c r="O23" s="18">
        <v>149000</v>
      </c>
      <c r="P23" s="18">
        <f t="shared" si="3"/>
        <v>3018955.3</v>
      </c>
    </row>
    <row r="24" spans="1:16" x14ac:dyDescent="0.25">
      <c r="A24" s="15"/>
      <c r="B24" s="24" t="s">
        <v>35</v>
      </c>
      <c r="C24" s="21"/>
      <c r="D24" s="21"/>
      <c r="E24" s="13"/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f t="shared" si="3"/>
        <v>0</v>
      </c>
    </row>
    <row r="25" spans="1:16" x14ac:dyDescent="0.25">
      <c r="A25" s="15"/>
      <c r="B25" s="21" t="s">
        <v>36</v>
      </c>
      <c r="C25" s="21"/>
      <c r="D25" s="21"/>
      <c r="E25" s="13"/>
      <c r="F25" s="18">
        <v>0</v>
      </c>
      <c r="G25" s="18">
        <v>442002.04</v>
      </c>
      <c r="H25" s="18">
        <v>540542.49</v>
      </c>
      <c r="I25" s="18">
        <v>540542.49</v>
      </c>
      <c r="J25" s="18">
        <v>444602.05</v>
      </c>
      <c r="K25" s="18">
        <v>2028416.99</v>
      </c>
      <c r="L25" s="18">
        <v>408126.6</v>
      </c>
      <c r="M25" s="18">
        <v>408126.6</v>
      </c>
      <c r="N25" s="18">
        <v>433459.93</v>
      </c>
      <c r="O25" s="18">
        <v>408126.6</v>
      </c>
      <c r="P25" s="18">
        <f t="shared" si="3"/>
        <v>5653945.7899999991</v>
      </c>
    </row>
    <row r="26" spans="1:16" x14ac:dyDescent="0.25">
      <c r="A26" s="11" t="s">
        <v>37</v>
      </c>
      <c r="B26" s="22" t="s">
        <v>38</v>
      </c>
      <c r="C26" s="17"/>
      <c r="D26" s="13"/>
      <c r="E26" s="13"/>
      <c r="F26" s="14">
        <f>+F29+F27+F28+F30+F31+F32+F33</f>
        <v>560000</v>
      </c>
      <c r="G26" s="14">
        <f>+G29+G27+G28+G30+G31+G32+G33</f>
        <v>1568080</v>
      </c>
      <c r="H26" s="14">
        <f>+H29+H27+H28+H30+H31+H32+H33</f>
        <v>3376600</v>
      </c>
      <c r="I26" s="14">
        <f>+I29+I27+I28+I30+I31+I32+I33+I36</f>
        <v>6108659</v>
      </c>
      <c r="J26" s="14">
        <f>+J29+J27+J28+J30+J31+J32+J33+J36</f>
        <v>1304900</v>
      </c>
      <c r="K26" s="14">
        <f>SUM(K27:K36)</f>
        <v>7721234.8499999996</v>
      </c>
      <c r="L26" s="14">
        <f>SUM(L27:L36)</f>
        <v>3131642.51</v>
      </c>
      <c r="M26" s="14">
        <f t="shared" ref="M26" si="4">SUM(M27:M36)</f>
        <v>2460923</v>
      </c>
      <c r="N26" s="14">
        <f>SUM(N27:N36)</f>
        <v>9901280.9299999997</v>
      </c>
      <c r="O26" s="14">
        <f>SUM(O27:O36)</f>
        <v>2835702.35</v>
      </c>
      <c r="P26" s="14">
        <f>SUM(P27:P36)</f>
        <v>38969022.640000001</v>
      </c>
    </row>
    <row r="27" spans="1:16" x14ac:dyDescent="0.25">
      <c r="A27" s="15"/>
      <c r="B27" s="21" t="s">
        <v>39</v>
      </c>
      <c r="C27" s="21"/>
      <c r="D27" s="21"/>
      <c r="E27" s="13"/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733360.3</v>
      </c>
      <c r="L27" s="18">
        <v>0</v>
      </c>
      <c r="M27" s="18">
        <v>360380</v>
      </c>
      <c r="N27" s="18">
        <v>3845311.79</v>
      </c>
      <c r="O27" s="18">
        <v>99664.320000000007</v>
      </c>
      <c r="P27" s="18">
        <f>SUM(F27:O27)</f>
        <v>5038716.41</v>
      </c>
    </row>
    <row r="28" spans="1:16" x14ac:dyDescent="0.25">
      <c r="A28" s="15"/>
      <c r="B28" s="16" t="s">
        <v>40</v>
      </c>
      <c r="C28" s="17"/>
      <c r="D28" s="17"/>
      <c r="E28" s="13"/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10620</v>
      </c>
      <c r="L28" s="18">
        <v>0</v>
      </c>
      <c r="M28" s="18">
        <v>940283</v>
      </c>
      <c r="N28" s="18">
        <v>22626.07</v>
      </c>
      <c r="O28" s="18">
        <v>0</v>
      </c>
      <c r="P28" s="18">
        <f t="shared" ref="P28:P36" si="5">SUM(F28:O28)</f>
        <v>973529.07</v>
      </c>
    </row>
    <row r="29" spans="1:16" x14ac:dyDescent="0.25">
      <c r="A29" s="15"/>
      <c r="B29" s="21" t="s">
        <v>41</v>
      </c>
      <c r="C29" s="21"/>
      <c r="D29" s="21"/>
      <c r="E29" s="13"/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442098.8</v>
      </c>
      <c r="M29" s="18">
        <v>0</v>
      </c>
      <c r="N29" s="18">
        <v>6666.67</v>
      </c>
      <c r="O29" s="18">
        <v>0</v>
      </c>
      <c r="P29" s="18">
        <f t="shared" si="5"/>
        <v>448765.47</v>
      </c>
    </row>
    <row r="30" spans="1:16" x14ac:dyDescent="0.25">
      <c r="A30" s="15"/>
      <c r="B30" s="25" t="s">
        <v>42</v>
      </c>
      <c r="C30" s="25"/>
      <c r="D30" s="25"/>
      <c r="E30" s="13"/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166.67</v>
      </c>
      <c r="O30" s="18">
        <v>0</v>
      </c>
      <c r="P30" s="18">
        <f t="shared" si="5"/>
        <v>166.67</v>
      </c>
    </row>
    <row r="31" spans="1:16" x14ac:dyDescent="0.25">
      <c r="A31" s="15"/>
      <c r="B31" s="21" t="s">
        <v>43</v>
      </c>
      <c r="C31" s="21"/>
      <c r="D31" s="21"/>
      <c r="E31" s="13"/>
      <c r="F31" s="18">
        <v>0</v>
      </c>
      <c r="G31" s="18">
        <v>0</v>
      </c>
      <c r="H31" s="18">
        <v>885000</v>
      </c>
      <c r="I31" s="18">
        <v>0</v>
      </c>
      <c r="J31" s="18">
        <v>0</v>
      </c>
      <c r="K31" s="18">
        <v>0</v>
      </c>
      <c r="L31" s="18">
        <v>312456.36</v>
      </c>
      <c r="M31" s="18">
        <v>0</v>
      </c>
      <c r="N31" s="18">
        <v>852442.76</v>
      </c>
      <c r="O31" s="18">
        <v>59881.46</v>
      </c>
      <c r="P31" s="18">
        <f>SUM(F31:O31)</f>
        <v>2109780.58</v>
      </c>
    </row>
    <row r="32" spans="1:16" x14ac:dyDescent="0.25">
      <c r="A32" s="15"/>
      <c r="B32" s="21" t="s">
        <v>44</v>
      </c>
      <c r="C32" s="21"/>
      <c r="D32" s="21"/>
      <c r="E32" s="13"/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203940.58</v>
      </c>
      <c r="L32" s="18">
        <v>0</v>
      </c>
      <c r="M32" s="18">
        <v>0</v>
      </c>
      <c r="N32" s="18">
        <v>3034705.57</v>
      </c>
      <c r="O32" s="18">
        <v>774574.74</v>
      </c>
      <c r="P32" s="18">
        <f t="shared" si="5"/>
        <v>4013220.8899999997</v>
      </c>
    </row>
    <row r="33" spans="1:16" x14ac:dyDescent="0.25">
      <c r="A33" s="15"/>
      <c r="B33" s="24" t="s">
        <v>45</v>
      </c>
      <c r="C33" s="21"/>
      <c r="D33" s="21"/>
      <c r="E33" s="13"/>
      <c r="F33" s="18">
        <v>560000</v>
      </c>
      <c r="G33" s="18">
        <v>1568080</v>
      </c>
      <c r="H33" s="18">
        <v>2491600</v>
      </c>
      <c r="I33" s="18">
        <v>2108100</v>
      </c>
      <c r="J33" s="18">
        <v>1304900</v>
      </c>
      <c r="K33" s="18">
        <v>6007860</v>
      </c>
      <c r="L33" s="18">
        <v>1978826.8</v>
      </c>
      <c r="M33" s="18">
        <v>1160260</v>
      </c>
      <c r="N33" s="18">
        <v>2104293.3199999998</v>
      </c>
      <c r="O33" s="18">
        <v>937680.08</v>
      </c>
      <c r="P33" s="18">
        <f t="shared" si="5"/>
        <v>20221600.199999999</v>
      </c>
    </row>
    <row r="34" spans="1:16" x14ac:dyDescent="0.25">
      <c r="A34" s="15"/>
      <c r="B34" s="27" t="s">
        <v>46</v>
      </c>
      <c r="C34" s="21"/>
      <c r="D34" s="21"/>
      <c r="E34" s="28"/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f t="shared" si="5"/>
        <v>0</v>
      </c>
    </row>
    <row r="35" spans="1:16" x14ac:dyDescent="0.25">
      <c r="A35" s="15"/>
      <c r="B35" s="27" t="s">
        <v>47</v>
      </c>
      <c r="C35" s="21"/>
      <c r="D35" s="21"/>
      <c r="E35" s="28"/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f t="shared" si="5"/>
        <v>0</v>
      </c>
    </row>
    <row r="36" spans="1:16" x14ac:dyDescent="0.25">
      <c r="A36" s="15"/>
      <c r="B36" s="25" t="s">
        <v>48</v>
      </c>
      <c r="C36" s="25"/>
      <c r="D36" s="25"/>
      <c r="E36" s="13"/>
      <c r="F36" s="18">
        <v>0</v>
      </c>
      <c r="G36" s="18">
        <v>0</v>
      </c>
      <c r="H36" s="18">
        <v>0</v>
      </c>
      <c r="I36" s="18">
        <v>4000559</v>
      </c>
      <c r="J36" s="18">
        <v>0</v>
      </c>
      <c r="K36" s="18">
        <v>765453.97</v>
      </c>
      <c r="L36" s="18">
        <v>398260.55</v>
      </c>
      <c r="M36" s="18">
        <v>0</v>
      </c>
      <c r="N36" s="18">
        <v>35068.080000000002</v>
      </c>
      <c r="O36" s="18">
        <v>963901.75</v>
      </c>
      <c r="P36" s="18">
        <f t="shared" si="5"/>
        <v>6163243.3499999996</v>
      </c>
    </row>
    <row r="37" spans="1:16" x14ac:dyDescent="0.25">
      <c r="A37" s="11" t="s">
        <v>49</v>
      </c>
      <c r="B37" s="22" t="s">
        <v>50</v>
      </c>
      <c r="C37" s="17"/>
      <c r="D37" s="13"/>
      <c r="E37" s="13"/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ref="P37" si="6">SUM(F37:F37)</f>
        <v>0</v>
      </c>
    </row>
    <row r="38" spans="1:16" x14ac:dyDescent="0.25">
      <c r="A38" s="15"/>
      <c r="B38" s="29" t="s">
        <v>51</v>
      </c>
      <c r="C38" s="29"/>
      <c r="D38" s="29"/>
      <c r="E38" s="29"/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f t="shared" ref="P38:P48" si="7">SUM(F38:K38)</f>
        <v>0</v>
      </c>
    </row>
    <row r="39" spans="1:16" x14ac:dyDescent="0.25">
      <c r="A39" s="15"/>
      <c r="B39" s="24" t="s">
        <v>52</v>
      </c>
      <c r="C39" s="21"/>
      <c r="D39" s="21"/>
      <c r="E39" s="21"/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f t="shared" si="7"/>
        <v>0</v>
      </c>
    </row>
    <row r="40" spans="1:16" x14ac:dyDescent="0.25">
      <c r="A40" s="15"/>
      <c r="B40" s="24" t="s">
        <v>53</v>
      </c>
      <c r="C40" s="21"/>
      <c r="D40" s="21"/>
      <c r="E40" s="13"/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f t="shared" si="7"/>
        <v>0</v>
      </c>
    </row>
    <row r="41" spans="1:16" x14ac:dyDescent="0.25">
      <c r="A41" s="15"/>
      <c r="B41" s="24" t="s">
        <v>54</v>
      </c>
      <c r="C41" s="21"/>
      <c r="D41" s="21"/>
      <c r="E41" s="13"/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f t="shared" si="7"/>
        <v>0</v>
      </c>
    </row>
    <row r="42" spans="1:16" x14ac:dyDescent="0.25">
      <c r="A42" s="15"/>
      <c r="B42" s="24" t="s">
        <v>55</v>
      </c>
      <c r="C42" s="21"/>
      <c r="D42" s="21"/>
      <c r="E42" s="13"/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f t="shared" si="7"/>
        <v>0</v>
      </c>
    </row>
    <row r="43" spans="1:16" x14ac:dyDescent="0.25">
      <c r="A43" s="15"/>
      <c r="B43" s="24" t="s">
        <v>56</v>
      </c>
      <c r="C43" s="21"/>
      <c r="D43" s="21"/>
      <c r="E43" s="13"/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f t="shared" si="7"/>
        <v>0</v>
      </c>
    </row>
    <row r="44" spans="1:16" x14ac:dyDescent="0.25">
      <c r="A44" s="15"/>
      <c r="B44" s="24" t="s">
        <v>57</v>
      </c>
      <c r="C44" s="21"/>
      <c r="D44" s="21"/>
      <c r="E44" s="13"/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f t="shared" si="7"/>
        <v>0</v>
      </c>
    </row>
    <row r="45" spans="1:16" x14ac:dyDescent="0.25">
      <c r="A45" s="15"/>
      <c r="B45" s="24" t="s">
        <v>58</v>
      </c>
      <c r="C45" s="21"/>
      <c r="D45" s="21"/>
      <c r="E45" s="13"/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f t="shared" si="7"/>
        <v>0</v>
      </c>
    </row>
    <row r="46" spans="1:16" x14ac:dyDescent="0.25">
      <c r="A46" s="15"/>
      <c r="B46" s="24" t="s">
        <v>57</v>
      </c>
      <c r="C46" s="21"/>
      <c r="D46" s="21"/>
      <c r="E46" s="13"/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f t="shared" si="7"/>
        <v>0</v>
      </c>
    </row>
    <row r="47" spans="1:16" x14ac:dyDescent="0.25">
      <c r="A47" s="30"/>
      <c r="B47" s="31" t="s">
        <v>59</v>
      </c>
      <c r="C47" s="13"/>
      <c r="D47" s="13"/>
      <c r="E47" s="13"/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f t="shared" si="7"/>
        <v>0</v>
      </c>
    </row>
    <row r="48" spans="1:16" x14ac:dyDescent="0.25">
      <c r="A48" s="30"/>
      <c r="B48" s="31" t="s">
        <v>60</v>
      </c>
      <c r="C48" s="13"/>
      <c r="D48" s="13"/>
      <c r="E48" s="13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f t="shared" si="7"/>
        <v>0</v>
      </c>
    </row>
    <row r="49" spans="1:16" x14ac:dyDescent="0.25">
      <c r="A49" s="30"/>
      <c r="B49" s="31" t="s">
        <v>61</v>
      </c>
      <c r="C49" s="13"/>
      <c r="D49" s="13"/>
      <c r="E49" s="13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f t="shared" ref="P49" si="8">SUM(F49:F49)</f>
        <v>0</v>
      </c>
    </row>
    <row r="50" spans="1:16" x14ac:dyDescent="0.25">
      <c r="A50" s="32" t="s">
        <v>62</v>
      </c>
      <c r="B50" s="33" t="s">
        <v>63</v>
      </c>
      <c r="C50" s="31"/>
      <c r="D50" s="31"/>
      <c r="E50" s="31"/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</row>
    <row r="51" spans="1:16" x14ac:dyDescent="0.25">
      <c r="A51" s="34"/>
      <c r="B51" s="31" t="s">
        <v>64</v>
      </c>
      <c r="C51" s="31"/>
      <c r="D51" s="31"/>
      <c r="E51" s="31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f t="shared" ref="P51:P61" si="9">SUM(F51:F51)</f>
        <v>0</v>
      </c>
    </row>
    <row r="52" spans="1:16" x14ac:dyDescent="0.25">
      <c r="A52" s="34"/>
      <c r="B52" s="31" t="s">
        <v>65</v>
      </c>
      <c r="C52" s="31"/>
      <c r="D52" s="31"/>
      <c r="E52" s="31"/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f t="shared" si="9"/>
        <v>0</v>
      </c>
    </row>
    <row r="53" spans="1:16" x14ac:dyDescent="0.25">
      <c r="A53" s="34"/>
      <c r="B53" s="31" t="s">
        <v>53</v>
      </c>
      <c r="C53" s="31"/>
      <c r="D53" s="31"/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f t="shared" si="9"/>
        <v>0</v>
      </c>
    </row>
    <row r="54" spans="1:16" x14ac:dyDescent="0.25">
      <c r="A54" s="34"/>
      <c r="B54" s="31" t="s">
        <v>66</v>
      </c>
      <c r="C54" s="31"/>
      <c r="D54" s="31"/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f t="shared" si="9"/>
        <v>0</v>
      </c>
    </row>
    <row r="55" spans="1:16" x14ac:dyDescent="0.25">
      <c r="A55" s="34"/>
      <c r="B55" s="31" t="s">
        <v>55</v>
      </c>
      <c r="C55" s="31"/>
      <c r="D55" s="31"/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f t="shared" si="9"/>
        <v>0</v>
      </c>
    </row>
    <row r="56" spans="1:16" x14ac:dyDescent="0.25">
      <c r="A56" s="32"/>
      <c r="B56" s="31" t="s">
        <v>67</v>
      </c>
      <c r="C56" s="31"/>
      <c r="D56" s="31"/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f t="shared" si="9"/>
        <v>0</v>
      </c>
    </row>
    <row r="57" spans="1:16" x14ac:dyDescent="0.25">
      <c r="A57" s="34"/>
      <c r="B57" s="24" t="s">
        <v>57</v>
      </c>
      <c r="C57" s="24"/>
      <c r="D57" s="24"/>
      <c r="E57" s="24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f t="shared" si="9"/>
        <v>0</v>
      </c>
    </row>
    <row r="58" spans="1:16" x14ac:dyDescent="0.25">
      <c r="A58" s="15"/>
      <c r="B58" s="24" t="s">
        <v>68</v>
      </c>
      <c r="C58" s="24"/>
      <c r="D58" s="24"/>
      <c r="E58" s="24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f t="shared" si="9"/>
        <v>0</v>
      </c>
    </row>
    <row r="59" spans="1:16" x14ac:dyDescent="0.25">
      <c r="A59" s="15"/>
      <c r="B59" s="24" t="s">
        <v>57</v>
      </c>
      <c r="C59" s="24"/>
      <c r="D59" s="24"/>
      <c r="E59" s="24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f t="shared" si="9"/>
        <v>0</v>
      </c>
    </row>
    <row r="60" spans="1:16" x14ac:dyDescent="0.25">
      <c r="A60" s="15"/>
      <c r="B60" s="24" t="s">
        <v>69</v>
      </c>
      <c r="C60" s="24"/>
      <c r="D60" s="24"/>
      <c r="E60" s="24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f t="shared" si="9"/>
        <v>0</v>
      </c>
    </row>
    <row r="61" spans="1:16" x14ac:dyDescent="0.25">
      <c r="A61" s="15"/>
      <c r="B61" s="24" t="s">
        <v>70</v>
      </c>
      <c r="C61" s="24"/>
      <c r="D61" s="24"/>
      <c r="E61" s="24"/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f t="shared" si="9"/>
        <v>0</v>
      </c>
    </row>
    <row r="62" spans="1:16" x14ac:dyDescent="0.25">
      <c r="A62" s="15"/>
      <c r="B62" s="24" t="s">
        <v>61</v>
      </c>
      <c r="C62" s="24"/>
      <c r="D62" s="24"/>
      <c r="E62" s="24"/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f>SUM(F62:F62)</f>
        <v>0</v>
      </c>
    </row>
    <row r="63" spans="1:16" x14ac:dyDescent="0.25">
      <c r="A63" s="35" t="s">
        <v>71</v>
      </c>
      <c r="B63" s="36" t="s">
        <v>72</v>
      </c>
      <c r="C63" s="24"/>
      <c r="D63" s="24"/>
      <c r="E63" s="24"/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f>+K64+K65</f>
        <v>749823.62</v>
      </c>
      <c r="L63" s="14">
        <f>+L64+L65</f>
        <v>0</v>
      </c>
      <c r="M63" s="14">
        <f>+M64+M65</f>
        <v>210003.54</v>
      </c>
      <c r="N63" s="14">
        <f>+N64+N65</f>
        <v>0</v>
      </c>
      <c r="O63" s="14">
        <f>+O64+O65+O69</f>
        <v>1139882.07</v>
      </c>
      <c r="P63" s="14">
        <f>SUM(P64:P73)</f>
        <v>2099709.23</v>
      </c>
    </row>
    <row r="64" spans="1:16" x14ac:dyDescent="0.25">
      <c r="A64" s="15"/>
      <c r="B64" s="24" t="s">
        <v>73</v>
      </c>
      <c r="C64" s="24"/>
      <c r="D64" s="24"/>
      <c r="E64" s="24"/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649523.62</v>
      </c>
      <c r="L64" s="18">
        <v>0</v>
      </c>
      <c r="M64" s="18">
        <v>210003.54</v>
      </c>
      <c r="N64" s="18">
        <v>0</v>
      </c>
      <c r="O64" s="18">
        <v>1037050.03</v>
      </c>
      <c r="P64" s="18">
        <f>SUM(F64:O64)</f>
        <v>1896577.19</v>
      </c>
    </row>
    <row r="65" spans="1:16" x14ac:dyDescent="0.25">
      <c r="A65" s="15"/>
      <c r="B65" s="24" t="s">
        <v>74</v>
      </c>
      <c r="C65" s="24"/>
      <c r="D65" s="24"/>
      <c r="E65" s="24"/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100300</v>
      </c>
      <c r="L65" s="18">
        <v>0</v>
      </c>
      <c r="M65" s="18">
        <v>0</v>
      </c>
      <c r="N65" s="18">
        <v>0</v>
      </c>
      <c r="O65" s="18">
        <v>0</v>
      </c>
      <c r="P65" s="18">
        <f>SUM(F65:O65)</f>
        <v>100300</v>
      </c>
    </row>
    <row r="66" spans="1:16" x14ac:dyDescent="0.25">
      <c r="A66" s="15"/>
      <c r="B66" s="24" t="s">
        <v>75</v>
      </c>
      <c r="C66" s="24"/>
      <c r="D66" s="24"/>
      <c r="E66" s="24"/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f t="shared" ref="P65:P74" si="10">SUM(F66:O66)</f>
        <v>0</v>
      </c>
    </row>
    <row r="67" spans="1:16" x14ac:dyDescent="0.25">
      <c r="A67" s="15"/>
      <c r="B67" s="24" t="s">
        <v>76</v>
      </c>
      <c r="C67" s="24"/>
      <c r="D67" s="24"/>
      <c r="E67" s="24"/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f t="shared" si="10"/>
        <v>0</v>
      </c>
    </row>
    <row r="68" spans="1:16" x14ac:dyDescent="0.25">
      <c r="A68" s="15"/>
      <c r="B68" s="24" t="s">
        <v>77</v>
      </c>
      <c r="C68" s="24"/>
      <c r="D68" s="24"/>
      <c r="E68" s="24"/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f t="shared" si="10"/>
        <v>0</v>
      </c>
    </row>
    <row r="69" spans="1:16" x14ac:dyDescent="0.25">
      <c r="A69" s="15"/>
      <c r="B69" s="24" t="s">
        <v>78</v>
      </c>
      <c r="C69" s="24"/>
      <c r="D69" s="24"/>
      <c r="E69" s="24"/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102832.04</v>
      </c>
      <c r="P69" s="18">
        <f>SUM(F69:O69)</f>
        <v>102832.04</v>
      </c>
    </row>
    <row r="70" spans="1:16" x14ac:dyDescent="0.25">
      <c r="A70" s="15"/>
      <c r="B70" s="24" t="s">
        <v>79</v>
      </c>
      <c r="C70" s="24"/>
      <c r="D70" s="24"/>
      <c r="E70" s="24"/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f t="shared" si="10"/>
        <v>0</v>
      </c>
    </row>
    <row r="71" spans="1:16" x14ac:dyDescent="0.25">
      <c r="A71" s="15"/>
      <c r="B71" s="24" t="s">
        <v>80</v>
      </c>
      <c r="C71" s="24"/>
      <c r="D71" s="24"/>
      <c r="E71" s="24"/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f t="shared" si="10"/>
        <v>0</v>
      </c>
    </row>
    <row r="72" spans="1:16" x14ac:dyDescent="0.25">
      <c r="A72" s="15"/>
      <c r="B72" s="24" t="s">
        <v>81</v>
      </c>
      <c r="C72" s="24"/>
      <c r="D72" s="24"/>
      <c r="E72" s="24"/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f t="shared" si="10"/>
        <v>0</v>
      </c>
    </row>
    <row r="73" spans="1:16" x14ac:dyDescent="0.25">
      <c r="A73" s="15"/>
      <c r="B73" s="24" t="s">
        <v>82</v>
      </c>
      <c r="C73" s="24"/>
      <c r="D73" s="24"/>
      <c r="E73" s="24"/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f t="shared" si="10"/>
        <v>0</v>
      </c>
    </row>
    <row r="74" spans="1:16" x14ac:dyDescent="0.25">
      <c r="A74" s="15"/>
      <c r="B74" s="24" t="s">
        <v>83</v>
      </c>
      <c r="C74" s="24"/>
      <c r="D74" s="24"/>
      <c r="E74" s="24"/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f t="shared" si="10"/>
        <v>0</v>
      </c>
    </row>
    <row r="75" spans="1:16" x14ac:dyDescent="0.25">
      <c r="A75" s="35" t="s">
        <v>84</v>
      </c>
      <c r="B75" s="36" t="s">
        <v>85</v>
      </c>
      <c r="C75" s="24"/>
      <c r="D75" s="24"/>
      <c r="E75" s="24"/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</row>
    <row r="76" spans="1:16" x14ac:dyDescent="0.25">
      <c r="A76" s="35"/>
      <c r="B76" s="24" t="s">
        <v>86</v>
      </c>
      <c r="C76" s="24"/>
      <c r="D76" s="24"/>
      <c r="E76" s="24"/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f t="shared" ref="P76:P91" si="11">SUM(F76:F76)</f>
        <v>0</v>
      </c>
    </row>
    <row r="77" spans="1:16" x14ac:dyDescent="0.25">
      <c r="A77" s="35"/>
      <c r="B77" s="24" t="s">
        <v>87</v>
      </c>
      <c r="C77" s="24"/>
      <c r="D77" s="24"/>
      <c r="E77" s="24"/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f t="shared" si="11"/>
        <v>0</v>
      </c>
    </row>
    <row r="78" spans="1:16" x14ac:dyDescent="0.25">
      <c r="A78" s="35"/>
      <c r="B78" s="24" t="s">
        <v>88</v>
      </c>
      <c r="C78" s="24"/>
      <c r="D78" s="24"/>
      <c r="E78" s="24"/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f t="shared" si="11"/>
        <v>0</v>
      </c>
    </row>
    <row r="79" spans="1:16" x14ac:dyDescent="0.25">
      <c r="A79" s="35"/>
      <c r="B79" s="24" t="s">
        <v>89</v>
      </c>
      <c r="C79" s="24"/>
      <c r="D79" s="24"/>
      <c r="E79" s="24"/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f t="shared" si="11"/>
        <v>0</v>
      </c>
    </row>
    <row r="80" spans="1:16" x14ac:dyDescent="0.25">
      <c r="A80" s="35"/>
      <c r="B80" s="24" t="s">
        <v>90</v>
      </c>
      <c r="C80" s="24"/>
      <c r="D80" s="24"/>
      <c r="E80" s="24"/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f t="shared" si="11"/>
        <v>0</v>
      </c>
    </row>
    <row r="81" spans="1:16" x14ac:dyDescent="0.25">
      <c r="A81" s="35" t="s">
        <v>91</v>
      </c>
      <c r="B81" s="36" t="s">
        <v>92</v>
      </c>
      <c r="C81" s="24"/>
      <c r="D81" s="24"/>
      <c r="E81" s="24"/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8">
        <f t="shared" si="11"/>
        <v>0</v>
      </c>
    </row>
    <row r="82" spans="1:16" x14ac:dyDescent="0.25">
      <c r="A82" s="35"/>
      <c r="B82" s="36" t="s">
        <v>93</v>
      </c>
      <c r="C82" s="24"/>
      <c r="D82" s="24"/>
      <c r="E82" s="24"/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f t="shared" si="11"/>
        <v>0</v>
      </c>
    </row>
    <row r="83" spans="1:16" x14ac:dyDescent="0.25">
      <c r="A83" s="35"/>
      <c r="B83" s="24" t="s">
        <v>94</v>
      </c>
      <c r="C83" s="24"/>
      <c r="D83" s="24"/>
      <c r="E83" s="24"/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f t="shared" si="11"/>
        <v>0</v>
      </c>
    </row>
    <row r="84" spans="1:16" x14ac:dyDescent="0.25">
      <c r="A84" s="35"/>
      <c r="B84" s="24" t="s">
        <v>95</v>
      </c>
      <c r="C84" s="24"/>
      <c r="D84" s="24"/>
      <c r="E84" s="24"/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f t="shared" si="11"/>
        <v>0</v>
      </c>
    </row>
    <row r="85" spans="1:16" x14ac:dyDescent="0.25">
      <c r="A85" s="35"/>
      <c r="B85" s="24" t="s">
        <v>96</v>
      </c>
      <c r="C85" s="24"/>
      <c r="D85" s="24"/>
      <c r="E85" s="24"/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f t="shared" si="11"/>
        <v>0</v>
      </c>
    </row>
    <row r="86" spans="1:16" x14ac:dyDescent="0.25">
      <c r="A86" s="35" t="s">
        <v>97</v>
      </c>
      <c r="B86" s="36" t="s">
        <v>98</v>
      </c>
      <c r="C86" s="24"/>
      <c r="D86" s="24"/>
      <c r="E86" s="24"/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8">
        <f t="shared" si="11"/>
        <v>0</v>
      </c>
    </row>
    <row r="87" spans="1:16" x14ac:dyDescent="0.25">
      <c r="A87" s="35"/>
      <c r="B87" s="24" t="s">
        <v>99</v>
      </c>
      <c r="C87" s="24"/>
      <c r="D87" s="24"/>
      <c r="E87" s="24"/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f t="shared" si="11"/>
        <v>0</v>
      </c>
    </row>
    <row r="88" spans="1:16" x14ac:dyDescent="0.25">
      <c r="A88" s="35"/>
      <c r="B88" s="24" t="s">
        <v>100</v>
      </c>
      <c r="C88" s="24"/>
      <c r="D88" s="24"/>
      <c r="E88" s="24"/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f t="shared" si="11"/>
        <v>0</v>
      </c>
    </row>
    <row r="89" spans="1:16" x14ac:dyDescent="0.25">
      <c r="A89" s="35"/>
      <c r="B89" s="24" t="s">
        <v>101</v>
      </c>
      <c r="C89" s="24"/>
      <c r="D89" s="24"/>
      <c r="E89" s="24"/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f t="shared" si="11"/>
        <v>0</v>
      </c>
    </row>
    <row r="90" spans="1:16" x14ac:dyDescent="0.25">
      <c r="A90" s="35"/>
      <c r="B90" s="24" t="s">
        <v>102</v>
      </c>
      <c r="C90" s="24"/>
      <c r="D90" s="24"/>
      <c r="E90" s="24"/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f t="shared" si="11"/>
        <v>0</v>
      </c>
    </row>
    <row r="91" spans="1:16" x14ac:dyDescent="0.25">
      <c r="A91" s="15"/>
      <c r="B91" s="24" t="s">
        <v>103</v>
      </c>
      <c r="C91" s="24"/>
      <c r="D91" s="24"/>
      <c r="E91" s="24"/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f t="shared" si="11"/>
        <v>0</v>
      </c>
    </row>
    <row r="92" spans="1:16" x14ac:dyDescent="0.25">
      <c r="A92" s="15"/>
      <c r="B92" s="36" t="s">
        <v>104</v>
      </c>
      <c r="C92" s="24"/>
      <c r="D92" s="24"/>
      <c r="E92" s="24"/>
      <c r="F92" s="37">
        <f t="shared" ref="F92:J92" si="12">+F26+F7+F13</f>
        <v>17780000.490000002</v>
      </c>
      <c r="G92" s="37">
        <f t="shared" si="12"/>
        <v>20308734.23</v>
      </c>
      <c r="H92" s="37">
        <f t="shared" si="12"/>
        <v>28210037.259999998</v>
      </c>
      <c r="I92" s="37">
        <f t="shared" si="12"/>
        <v>24984925.199999999</v>
      </c>
      <c r="J92" s="37">
        <f t="shared" si="12"/>
        <v>20805510.190000001</v>
      </c>
      <c r="K92" s="37">
        <f>+K63+K37+K26+K13+K7</f>
        <v>42594786.32</v>
      </c>
      <c r="L92" s="37">
        <f>+L63+L37+L26+L13+L7</f>
        <v>27529792.299999997</v>
      </c>
      <c r="M92" s="37">
        <f>+M63+M37+M26+M13+M7</f>
        <v>25358423.359999999</v>
      </c>
      <c r="N92" s="37">
        <f>+N63+N37+N26+N13+N7</f>
        <v>35120345.439999998</v>
      </c>
      <c r="O92" s="37">
        <f>+O63+O37+O26+O13+O7</f>
        <v>28473165.890000001</v>
      </c>
      <c r="P92" s="37">
        <f>+P26+P13+P7+P63</f>
        <v>271165720.68000001</v>
      </c>
    </row>
    <row r="93" spans="1:16" x14ac:dyDescent="0.25">
      <c r="A93" s="15"/>
      <c r="B93" s="36"/>
      <c r="C93" s="24"/>
      <c r="D93" s="24"/>
      <c r="E93" s="24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1:16" ht="15.75" thickBot="1" x14ac:dyDescent="0.3">
      <c r="A94" s="15"/>
      <c r="B94" s="36" t="s">
        <v>105</v>
      </c>
      <c r="C94" s="24"/>
      <c r="D94" s="24"/>
      <c r="E94" s="24"/>
      <c r="F94" s="18"/>
      <c r="G94" s="18"/>
      <c r="H94" s="38">
        <v>-3021.4</v>
      </c>
      <c r="I94" s="14"/>
      <c r="J94" s="38">
        <v>-49274.02</v>
      </c>
      <c r="K94" s="14"/>
      <c r="L94" s="14"/>
      <c r="M94" s="14"/>
      <c r="N94" s="14"/>
      <c r="O94" s="14"/>
      <c r="P94" s="18">
        <f>+J94+H94</f>
        <v>-52295.42</v>
      </c>
    </row>
    <row r="95" spans="1:16" ht="16.5" thickTop="1" thickBot="1" x14ac:dyDescent="0.3">
      <c r="A95" s="15"/>
      <c r="B95" s="36" t="s">
        <v>106</v>
      </c>
      <c r="C95" s="24"/>
      <c r="D95" s="24"/>
      <c r="E95" s="24"/>
      <c r="F95" s="18"/>
      <c r="G95" s="18"/>
      <c r="H95" s="18"/>
      <c r="I95" s="18"/>
      <c r="J95" s="18"/>
      <c r="K95" s="18"/>
      <c r="L95" s="18"/>
      <c r="M95" s="38">
        <v>-225000.03</v>
      </c>
      <c r="N95" s="18"/>
      <c r="O95" s="18"/>
      <c r="P95" s="39">
        <f>+M95</f>
        <v>-225000.03</v>
      </c>
    </row>
    <row r="96" spans="1:16" ht="16.5" thickTop="1" thickBot="1" x14ac:dyDescent="0.3">
      <c r="A96" s="15"/>
      <c r="B96" s="36" t="s">
        <v>107</v>
      </c>
      <c r="C96" s="24"/>
      <c r="D96" s="24"/>
      <c r="E96" s="24"/>
      <c r="F96" s="18"/>
      <c r="G96" s="18"/>
      <c r="H96" s="18"/>
      <c r="I96" s="18"/>
      <c r="J96" s="18"/>
      <c r="K96" s="18"/>
      <c r="L96" s="18"/>
      <c r="M96" s="14"/>
      <c r="N96" s="38">
        <v>-99664.320000000007</v>
      </c>
      <c r="O96" s="18"/>
      <c r="P96" s="39">
        <f>+N96</f>
        <v>-99664.320000000007</v>
      </c>
    </row>
    <row r="97" spans="1:16" ht="15.75" thickTop="1" x14ac:dyDescent="0.25">
      <c r="A97" s="35" t="s">
        <v>108</v>
      </c>
      <c r="B97" s="36" t="s">
        <v>109</v>
      </c>
      <c r="C97" s="24"/>
      <c r="D97" s="24"/>
      <c r="E97" s="24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6" x14ac:dyDescent="0.25">
      <c r="A98" s="35" t="s">
        <v>110</v>
      </c>
      <c r="B98" s="36" t="s">
        <v>111</v>
      </c>
      <c r="C98" s="24"/>
      <c r="D98" s="24"/>
      <c r="E98" s="24"/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</row>
    <row r="99" spans="1:16" x14ac:dyDescent="0.25">
      <c r="A99" s="15"/>
      <c r="B99" s="24" t="s">
        <v>112</v>
      </c>
      <c r="C99" s="24"/>
      <c r="D99" s="24" t="s">
        <v>113</v>
      </c>
      <c r="E99" s="24"/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</row>
    <row r="100" spans="1:16" x14ac:dyDescent="0.25">
      <c r="A100" s="15"/>
      <c r="B100" s="24" t="s">
        <v>114</v>
      </c>
      <c r="C100" s="24"/>
      <c r="D100" s="24"/>
      <c r="E100" s="24"/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</row>
    <row r="101" spans="1:16" x14ac:dyDescent="0.25">
      <c r="A101" s="35" t="s">
        <v>115</v>
      </c>
      <c r="B101" s="40" t="s">
        <v>116</v>
      </c>
      <c r="C101" s="24"/>
      <c r="D101" s="24"/>
      <c r="E101" s="24"/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</row>
    <row r="102" spans="1:16" x14ac:dyDescent="0.25">
      <c r="A102" s="15"/>
      <c r="B102" s="24" t="s">
        <v>117</v>
      </c>
      <c r="C102" s="24"/>
      <c r="D102" s="24"/>
      <c r="E102" s="24"/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</row>
    <row r="103" spans="1:16" x14ac:dyDescent="0.25">
      <c r="A103" s="15"/>
      <c r="B103" s="24" t="s">
        <v>118</v>
      </c>
      <c r="C103" s="24"/>
      <c r="D103" s="24"/>
      <c r="E103" s="24"/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</row>
    <row r="104" spans="1:16" x14ac:dyDescent="0.25">
      <c r="A104" s="35" t="s">
        <v>119</v>
      </c>
      <c r="B104" s="36" t="s">
        <v>120</v>
      </c>
      <c r="C104" s="24"/>
      <c r="D104" s="24"/>
      <c r="E104" s="24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</row>
    <row r="105" spans="1:16" x14ac:dyDescent="0.25">
      <c r="A105" s="15"/>
      <c r="B105" s="41" t="s">
        <v>121</v>
      </c>
      <c r="C105" s="24"/>
      <c r="D105" s="24"/>
      <c r="E105" s="24"/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</row>
    <row r="106" spans="1:16" x14ac:dyDescent="0.25">
      <c r="A106" s="15"/>
      <c r="B106" s="41" t="s">
        <v>122</v>
      </c>
      <c r="C106" s="24"/>
      <c r="D106" s="24"/>
      <c r="E106" s="24"/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</row>
    <row r="107" spans="1:16" x14ac:dyDescent="0.25">
      <c r="A107" s="15"/>
      <c r="B107" s="36" t="s">
        <v>123</v>
      </c>
      <c r="C107" s="24"/>
      <c r="D107" s="24"/>
      <c r="E107" s="24"/>
      <c r="F107" s="14">
        <f>+F103+F102+F101+F100+F98+F97</f>
        <v>0</v>
      </c>
      <c r="G107" s="14">
        <f t="shared" ref="G107:O107" si="13">+G103+G102+G101+G100+G98+G97</f>
        <v>0</v>
      </c>
      <c r="H107" s="14">
        <f t="shared" si="13"/>
        <v>0</v>
      </c>
      <c r="I107" s="14">
        <f t="shared" si="13"/>
        <v>0</v>
      </c>
      <c r="J107" s="14">
        <f t="shared" si="13"/>
        <v>0</v>
      </c>
      <c r="K107" s="14">
        <f t="shared" si="13"/>
        <v>0</v>
      </c>
      <c r="L107" s="14">
        <f t="shared" si="13"/>
        <v>0</v>
      </c>
      <c r="M107" s="14">
        <f t="shared" si="13"/>
        <v>0</v>
      </c>
      <c r="N107" s="14">
        <f t="shared" si="13"/>
        <v>0</v>
      </c>
      <c r="O107" s="14">
        <f t="shared" si="13"/>
        <v>0</v>
      </c>
      <c r="P107" s="14">
        <f>+P103+P102+P101+P100+P98+P97</f>
        <v>0</v>
      </c>
    </row>
    <row r="108" spans="1:16" x14ac:dyDescent="0.25">
      <c r="A108" s="15"/>
      <c r="B108" s="36"/>
      <c r="C108" s="24"/>
      <c r="D108" s="24"/>
      <c r="E108" s="2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10" spans="1:16" ht="15.75" thickBot="1" x14ac:dyDescent="0.3">
      <c r="A110" s="24"/>
      <c r="B110" s="36" t="s">
        <v>124</v>
      </c>
      <c r="C110" s="24"/>
      <c r="D110" s="24"/>
      <c r="E110" s="24"/>
      <c r="F110" s="38">
        <f>+F107+F92</f>
        <v>17780000.490000002</v>
      </c>
      <c r="G110" s="38">
        <f>+G107+G92</f>
        <v>20308734.23</v>
      </c>
      <c r="H110" s="38">
        <f>+H92+H94</f>
        <v>28207015.859999999</v>
      </c>
      <c r="I110" s="38">
        <f>+I107+I92-I94</f>
        <v>24984925.199999999</v>
      </c>
      <c r="J110" s="38">
        <f>+J92+J94</f>
        <v>20756236.170000002</v>
      </c>
      <c r="K110" s="38">
        <f>+K92+K94</f>
        <v>42594786.32</v>
      </c>
      <c r="L110" s="38">
        <f>+L92+L94</f>
        <v>27529792.299999997</v>
      </c>
      <c r="M110" s="38">
        <f>+M92+M95</f>
        <v>25133423.329999998</v>
      </c>
      <c r="N110" s="38">
        <f>+N92+N96</f>
        <v>35020681.119999997</v>
      </c>
      <c r="O110" s="38">
        <f>+O92+O94</f>
        <v>28473165.890000001</v>
      </c>
      <c r="P110" s="38">
        <f>+P92+P94+P95+P96</f>
        <v>270788760.91000003</v>
      </c>
    </row>
    <row r="111" spans="1:16" ht="15.75" thickTop="1" x14ac:dyDescent="0.25">
      <c r="A111" s="24"/>
      <c r="B111" s="36"/>
      <c r="C111" s="24"/>
      <c r="D111" s="24"/>
      <c r="E111" s="2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6" x14ac:dyDescent="0.25">
      <c r="A112" s="24"/>
      <c r="B112" s="36"/>
      <c r="C112" s="24"/>
      <c r="D112" s="24"/>
      <c r="E112" s="2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43"/>
    </row>
    <row r="113" spans="1:16" x14ac:dyDescent="0.25">
      <c r="A113" s="24"/>
      <c r="B113" s="36"/>
      <c r="C113" s="24"/>
      <c r="D113" s="24"/>
      <c r="E113" s="24"/>
      <c r="F113" s="14" t="s">
        <v>125</v>
      </c>
      <c r="G113" s="14"/>
      <c r="H113" s="14"/>
      <c r="I113" s="14"/>
      <c r="P113" s="39"/>
    </row>
    <row r="114" spans="1:16" x14ac:dyDescent="0.25">
      <c r="A114" s="44" t="s">
        <v>126</v>
      </c>
      <c r="B114" s="44"/>
      <c r="C114" s="44"/>
      <c r="D114" s="44"/>
      <c r="E114" s="44"/>
      <c r="F114" s="44"/>
      <c r="G114" s="45"/>
      <c r="H114" s="44" t="s">
        <v>127</v>
      </c>
      <c r="I114" s="44"/>
      <c r="J114" s="44"/>
      <c r="K114" s="44"/>
      <c r="M114" s="39"/>
      <c r="N114" s="39"/>
      <c r="O114" s="39"/>
      <c r="P114" s="39"/>
    </row>
    <row r="115" spans="1:16" x14ac:dyDescent="0.25">
      <c r="A115" s="46"/>
      <c r="B115" s="47"/>
      <c r="C115" s="47"/>
      <c r="D115" s="1"/>
      <c r="E115" s="1"/>
      <c r="F115" s="47"/>
      <c r="G115" s="47"/>
      <c r="H115" s="39"/>
      <c r="I115" s="39"/>
      <c r="J115" s="39"/>
      <c r="M115" s="39"/>
    </row>
    <row r="116" spans="1:16" x14ac:dyDescent="0.25">
      <c r="A116" s="47"/>
      <c r="B116" s="47"/>
      <c r="C116" s="47"/>
      <c r="D116" s="1"/>
      <c r="E116" s="1"/>
      <c r="F116" s="47"/>
      <c r="G116" s="47"/>
      <c r="H116" s="39"/>
      <c r="I116" s="39"/>
      <c r="P116" s="39"/>
    </row>
    <row r="117" spans="1:16" x14ac:dyDescent="0.25">
      <c r="A117" s="48" t="s">
        <v>128</v>
      </c>
      <c r="B117" s="48"/>
      <c r="C117" s="48"/>
      <c r="D117" s="48"/>
      <c r="E117" s="48"/>
      <c r="F117" s="48"/>
      <c r="G117" s="49"/>
      <c r="H117" s="50" t="s">
        <v>129</v>
      </c>
      <c r="I117" s="50"/>
      <c r="J117" s="50"/>
      <c r="K117" s="50"/>
    </row>
    <row r="118" spans="1:16" x14ac:dyDescent="0.25">
      <c r="A118" s="51" t="s">
        <v>130</v>
      </c>
      <c r="B118" s="51"/>
      <c r="C118" s="51"/>
      <c r="D118" s="51"/>
      <c r="E118" s="51"/>
      <c r="F118" s="51"/>
      <c r="G118" s="52"/>
      <c r="H118" s="51" t="s">
        <v>131</v>
      </c>
      <c r="I118" s="51"/>
      <c r="J118" s="51"/>
      <c r="K118" s="51"/>
    </row>
  </sheetData>
  <mergeCells count="9">
    <mergeCell ref="A118:F118"/>
    <mergeCell ref="H118:K118"/>
    <mergeCell ref="A4:P4"/>
    <mergeCell ref="A5:P5"/>
    <mergeCell ref="B38:E38"/>
    <mergeCell ref="A114:F114"/>
    <mergeCell ref="H114:K114"/>
    <mergeCell ref="A117:F117"/>
    <mergeCell ref="H117:K117"/>
  </mergeCells>
  <conditionalFormatting sqref="A6:P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2023-11-03T17:18:53Z</dcterms:modified>
</cp:coreProperties>
</file>