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33" i="1" l="1"/>
  <c r="O32" i="1"/>
  <c r="O34" i="1"/>
  <c r="O37" i="1"/>
  <c r="K14" i="1"/>
  <c r="M14" i="1"/>
  <c r="N14" i="1"/>
  <c r="N93" i="1" s="1"/>
  <c r="N110" i="1" s="1"/>
  <c r="O14" i="1"/>
  <c r="O8" i="1"/>
  <c r="O107" i="1"/>
  <c r="N107" i="1"/>
  <c r="M107" i="1"/>
  <c r="L107" i="1"/>
  <c r="K107" i="1"/>
  <c r="J107" i="1"/>
  <c r="I107" i="1"/>
  <c r="H107" i="1"/>
  <c r="H110" i="1" s="1"/>
  <c r="G107" i="1"/>
  <c r="F107" i="1"/>
  <c r="O96" i="1"/>
  <c r="O95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5" i="1"/>
  <c r="O74" i="1"/>
  <c r="O73" i="1"/>
  <c r="O72" i="1"/>
  <c r="O71" i="1"/>
  <c r="O70" i="1"/>
  <c r="O69" i="1"/>
  <c r="O68" i="1"/>
  <c r="O67" i="1"/>
  <c r="O66" i="1"/>
  <c r="O65" i="1"/>
  <c r="O64" i="1"/>
  <c r="N64" i="1"/>
  <c r="M64" i="1"/>
  <c r="M93" i="1" s="1"/>
  <c r="M110" i="1" s="1"/>
  <c r="L64" i="1"/>
  <c r="L93" i="1" s="1"/>
  <c r="L110" i="1" s="1"/>
  <c r="K64" i="1"/>
  <c r="O63" i="1"/>
  <c r="O62" i="1"/>
  <c r="O61" i="1"/>
  <c r="O60" i="1"/>
  <c r="O59" i="1"/>
  <c r="O58" i="1"/>
  <c r="O57" i="1"/>
  <c r="O56" i="1"/>
  <c r="O55" i="1"/>
  <c r="O54" i="1"/>
  <c r="O53" i="1"/>
  <c r="O52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6" i="1"/>
  <c r="O35" i="1"/>
  <c r="O31" i="1"/>
  <c r="O30" i="1"/>
  <c r="O29" i="1"/>
  <c r="O28" i="1"/>
  <c r="N27" i="1"/>
  <c r="M27" i="1"/>
  <c r="L27" i="1"/>
  <c r="K27" i="1"/>
  <c r="J27" i="1"/>
  <c r="J93" i="1" s="1"/>
  <c r="J110" i="1" s="1"/>
  <c r="I27" i="1"/>
  <c r="H27" i="1"/>
  <c r="H93" i="1" s="1"/>
  <c r="G27" i="1"/>
  <c r="G93" i="1" s="1"/>
  <c r="G110" i="1" s="1"/>
  <c r="F27" i="1"/>
  <c r="O26" i="1"/>
  <c r="O25" i="1"/>
  <c r="O24" i="1"/>
  <c r="O23" i="1"/>
  <c r="O22" i="1"/>
  <c r="O21" i="1"/>
  <c r="O20" i="1"/>
  <c r="O19" i="1"/>
  <c r="O18" i="1"/>
  <c r="O17" i="1"/>
  <c r="O16" i="1"/>
  <c r="O15" i="1"/>
  <c r="L14" i="1"/>
  <c r="J14" i="1"/>
  <c r="I14" i="1"/>
  <c r="H14" i="1"/>
  <c r="G14" i="1"/>
  <c r="F14" i="1"/>
  <c r="O13" i="1"/>
  <c r="F13" i="1"/>
  <c r="O12" i="1"/>
  <c r="O11" i="1"/>
  <c r="O10" i="1"/>
  <c r="I9" i="1"/>
  <c r="I8" i="1" s="1"/>
  <c r="H9" i="1"/>
  <c r="N8" i="1"/>
  <c r="M8" i="1"/>
  <c r="L8" i="1"/>
  <c r="K8" i="1"/>
  <c r="J8" i="1"/>
  <c r="H8" i="1"/>
  <c r="G8" i="1"/>
  <c r="F8" i="1"/>
  <c r="F93" i="1" s="1"/>
  <c r="F110" i="1" s="1"/>
  <c r="O27" i="1" l="1"/>
  <c r="K93" i="1"/>
  <c r="K110" i="1" s="1"/>
  <c r="I93" i="1"/>
  <c r="I110" i="1" s="1"/>
  <c r="O9" i="1"/>
  <c r="O93" i="1" l="1"/>
  <c r="O110" i="1" s="1"/>
</calcChain>
</file>

<file path=xl/sharedStrings.xml><?xml version="1.0" encoding="utf-8"?>
<sst xmlns="http://schemas.openxmlformats.org/spreadsheetml/2006/main" count="136" uniqueCount="130">
  <si>
    <t xml:space="preserve"> </t>
  </si>
  <si>
    <t>DIRECCION GENERAL DE EMBELLECIMIENTO</t>
  </si>
  <si>
    <t>EJECUCION DE GASTOS Y APLICACIONES FINANCIERAS/2023</t>
  </si>
  <si>
    <t>2-</t>
  </si>
  <si>
    <t xml:space="preserve">GASTOS 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</si>
  <si>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</si>
  <si>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</si>
  <si>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</si>
  <si>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</si>
  <si>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</si>
  <si>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</si>
  <si>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</si>
  <si>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</si>
  <si>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</si>
  <si>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TOTAL</t>
  </si>
  <si>
    <t>2.1-</t>
  </si>
  <si>
    <t>REMUNERACIONES Y CONTRIBUCIONES</t>
  </si>
  <si>
    <t>2.1.1 - REMUNERACIONES</t>
  </si>
  <si>
    <t>2.1.2 - SOBRESUELDOS</t>
  </si>
  <si>
    <r>
      <rPr>
        <sz val="8"/>
        <rFont val="Calibri"/>
        <family val="2"/>
      </rPr>
      <t>2.1.3 - DIETAS Y GASTOS DE
REPRESENTACIÓN</t>
    </r>
  </si>
  <si>
    <r>
      <rPr>
        <sz val="8"/>
        <rFont val="Calibri"/>
        <family val="2"/>
      </rPr>
      <t>2.1.4 - GRATIFICACIONES Y
BONIFICACIONES</t>
    </r>
  </si>
  <si>
    <r>
      <rPr>
        <sz val="8"/>
        <rFont val="Calibri"/>
        <family val="2"/>
      </rPr>
      <t>2.1.5 - CONTRIBUCIONES A LA SEGURIDAD
SOCIAL</t>
    </r>
  </si>
  <si>
    <t>2.2-</t>
  </si>
  <si>
    <t>CONTRATACIÓN DE SERVICIOS</t>
  </si>
  <si>
    <t>2.2.1 - SERVICIOS BÁSICOS</t>
  </si>
  <si>
    <t>2.2.2 - PUBLICIDAD, IMPRESIÓN Y ENCUADERNACION</t>
  </si>
  <si>
    <t>2.2.3 - VIÁTICOS</t>
  </si>
  <si>
    <t>2.2.4 - TRANSPORTE Y ALMACENAJE</t>
  </si>
  <si>
    <t>2.2.5 - ALQUILERES Y RENTAS</t>
  </si>
  <si>
    <t>2.2.6 - SEGUROS</t>
  </si>
  <si>
    <t xml:space="preserve">2.2.6.3- SERVICIO DE ALIMENTACION </t>
  </si>
  <si>
    <t xml:space="preserve">2.2.7 - SERVICIOS DE CONSERVACIÓN, REPARACIONES </t>
  </si>
  <si>
    <t xml:space="preserve"> MENORES E INSTALACIONES TEMPORALES</t>
  </si>
  <si>
    <t xml:space="preserve">2.2.8 - OTROS SERVICIOS NO INCLUIDOS EN CONCEPTOS </t>
  </si>
  <si>
    <t>ANTERIORES</t>
  </si>
  <si>
    <r>
      <rPr>
        <sz val="8"/>
        <rFont val="Calibri"/>
        <family val="2"/>
      </rPr>
      <t>2.2.9 - OTRAS CONTRATACIONES DE
SERVICIOS</t>
    </r>
  </si>
  <si>
    <t xml:space="preserve">2.3 - </t>
  </si>
  <si>
    <t>MATERIALES Y SUMINISTROS</t>
  </si>
  <si>
    <r>
      <rPr>
        <sz val="8"/>
        <rFont val="Calibri"/>
        <family val="2"/>
      </rPr>
      <t>2.3.1 - ALIMENTOS Y PRODUCTOS
AGROFORESTALES</t>
    </r>
  </si>
  <si>
    <t>2.3.2 - TEXTILES Y VESTUARIOS</t>
  </si>
  <si>
    <r>
      <rPr>
        <sz val="8"/>
        <rFont val="Calibri"/>
        <family val="2"/>
      </rPr>
      <t>2.3.3 - PRODUCTOS DE PAPEL, CARTÓN E
IMPRESOS</t>
    </r>
  </si>
  <si>
    <t>2.3.4 - PRODUCTOS FARMACÉUTICOS</t>
  </si>
  <si>
    <r>
      <rPr>
        <sz val="8"/>
        <rFont val="Calibri"/>
        <family val="2"/>
      </rPr>
      <t>2.3.5 - PRODUCTOS DE CUERO, CAUCHO Y
PLÁSTICO</t>
    </r>
  </si>
  <si>
    <r>
      <rPr>
        <sz val="8"/>
        <rFont val="Calibri"/>
        <family val="2"/>
      </rPr>
      <t>2.3.6 - PRODUCTOS DE MINERALES,
METÁLICOS Y NO METÁLICOS</t>
    </r>
  </si>
  <si>
    <t>2.3.7 - COMBUSTIBLES, LUBRICANTES, PROD. QUÍM. CONEXOS</t>
  </si>
  <si>
    <t xml:space="preserve">2.3.8 - GASTOS QUE SE ASIGNARÁN DURANTE EL </t>
  </si>
  <si>
    <t>EJERCICIO (ART. 32 Y 33 LEY 423-06)</t>
  </si>
  <si>
    <t>2.3.9 - PRODUCTOS Y ÚTILES VARIOS</t>
  </si>
  <si>
    <t xml:space="preserve">2.4 - </t>
  </si>
  <si>
    <t>TRANSFERENCIAS CORRIENTES</t>
  </si>
  <si>
    <t>2.4.1 - TRANSFERENCIAS CORRIENTES AL SECTOR PRIVADO</t>
  </si>
  <si>
    <t xml:space="preserve">2.4.2 - TRANSFERENCIAS CORRIENTES AL GOBIERNO GENERAL </t>
  </si>
  <si>
    <t>NACIONAL</t>
  </si>
  <si>
    <t xml:space="preserve">2.4.3 - TRANSFERENCIAS CORRIENTES A GOBIERNOS GENERALES </t>
  </si>
  <si>
    <t>LOCALES</t>
  </si>
  <si>
    <t>2.4.4 - TRANSFERENCIAS CORRIENTES A EMPRESAS PÚBLICAS NO</t>
  </si>
  <si>
    <t>FINANCIERAS</t>
  </si>
  <si>
    <t xml:space="preserve">2.4.5 - TRANSFERENCIAS CORRIENTES A INSTITUCIONES PÚBLICAS </t>
  </si>
  <si>
    <t>2.4.7- TRANSFERENCIAS CORRIENTE AL SECTOR EXTERNO</t>
  </si>
  <si>
    <t>2.4.9- TRANSPARENCIA CORRIENTE A OTRAS INSTITUCIONES</t>
  </si>
  <si>
    <t>PUBLICAS</t>
  </si>
  <si>
    <t>2.5-</t>
  </si>
  <si>
    <t>TRANSFERENCIAS DE CAPITAL</t>
  </si>
  <si>
    <t>2.5.1- TRANSFERENCIAS DE CAPITAL AL SECTOR PRIVADO</t>
  </si>
  <si>
    <t>2.5.2- TRANSFERENCIAS DE CAPITAL  AL GOBIERNO GENERAL</t>
  </si>
  <si>
    <t xml:space="preserve">2.5.3- TRANSFERENCIAS DE CAPITAL A GOBIERNO GENERALES </t>
  </si>
  <si>
    <t xml:space="preserve">2.5.4- TRANSFERENCIAS DE CAPITAL A EMPRESAS PUBLICAS NO </t>
  </si>
  <si>
    <t>2.5.5- TRANSFERENCIAS DE CAPITAL A INSTITUCIONES PUBLICAS</t>
  </si>
  <si>
    <t>2.5.6- TRANSFERENCIAS DE CAPITAL AL SECTOR EXTERNO</t>
  </si>
  <si>
    <t xml:space="preserve">2.5.9- TRANSFERENCIAS DE CAPITAL A OTRAS INSTITUCIONES </t>
  </si>
  <si>
    <t>2.6-</t>
  </si>
  <si>
    <t>BIENES MUEBLES, INMUEBLES E INTANGIBLES</t>
  </si>
  <si>
    <t>2.6.1- MOBILIARIO Y EQUIPO</t>
  </si>
  <si>
    <t>2.6.2- MOBILIARIO Y EQUIPO EDUCACIONAL Y RECREATIVO</t>
  </si>
  <si>
    <t>2.6.3- EQUIPO E INSTRUMENTAL, CIENTIFICO Y LABORATORIO</t>
  </si>
  <si>
    <t>2.6.4- VEHICULOS Y EQUIPO DE TRASNPORTE, TRACCION</t>
  </si>
  <si>
    <t>Y ELEVACION</t>
  </si>
  <si>
    <t>2.6.5- MAQUINARIA, OTROS EQUIPOS Y HERRAMIENTAS</t>
  </si>
  <si>
    <t xml:space="preserve">2.6.6- EQUIPOS DE DEFENSA Y SEGURIDAD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</si>
  <si>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2.6.7- ACTIVOS BIOLOGICOS CULTIVABLES</t>
  </si>
  <si>
    <t xml:space="preserve">2.6.8- BIENES INTANGIBLES </t>
  </si>
  <si>
    <t>2.6.9- EDIFICIOS, ESTRUCTURAS, TIERRAS, TERRENOS Y OBJETOS</t>
  </si>
  <si>
    <t>DE VALOR</t>
  </si>
  <si>
    <t>2.7-</t>
  </si>
  <si>
    <t>OBRAS</t>
  </si>
  <si>
    <t>2.7.1- OBRAS EN EDIFICACIONES</t>
  </si>
  <si>
    <t>2.7.2- INFRAESTRUCCTURA</t>
  </si>
  <si>
    <t>2.7.3- CONSTRUCCION EN BIENES CONCESIONADOS</t>
  </si>
  <si>
    <t>2.7.4- GASTOS QUE SE ASIGNARAN DURANTE EL EJERCICIO PARA</t>
  </si>
  <si>
    <t>INVERSION (ART.32 Y 33 LEY 423-06)</t>
  </si>
  <si>
    <t>2.8-</t>
  </si>
  <si>
    <t>ADQUISICION DE ACTIVOS FINANCIEROS CON FINES</t>
  </si>
  <si>
    <t>DE POLITICA</t>
  </si>
  <si>
    <t>2.8.1- CONCESION DE PRESTAMOS</t>
  </si>
  <si>
    <t>2.8.2- ADQUICISION DE TITULOS VALORES REPRESENTATIVOS</t>
  </si>
  <si>
    <t xml:space="preserve">DE DEUDAS </t>
  </si>
  <si>
    <t>2.9-</t>
  </si>
  <si>
    <t>GASTOS FINANCIEROS</t>
  </si>
  <si>
    <t>2.9.1- INTERESES DE LA DEUDA PUBLICA INTERNA</t>
  </si>
  <si>
    <t>2.9.2- INTERESES DE LA DEUDA PUBLICA EXTERNA</t>
  </si>
  <si>
    <t>2.9.3- INTERES DE LA DEUDA COMERCIAL</t>
  </si>
  <si>
    <t xml:space="preserve">2.9.4- COMICIONES Y OTROS GASTOS BANCARIOS DE </t>
  </si>
  <si>
    <t>LA DEUDA PUBLICA</t>
  </si>
  <si>
    <t>TOTAL GASTOS</t>
  </si>
  <si>
    <t>MENOS: REINTEGRO POR ENFERMEDAD COMUN; CUENTA 2.1.1.1.01</t>
  </si>
  <si>
    <t>MENOS: REINTEGRO POR LIBRAMIENTO NULO; CUENTA 2.2.5.4.01</t>
  </si>
  <si>
    <t>4-</t>
  </si>
  <si>
    <t xml:space="preserve">APLICACIONES FINANCIERAS </t>
  </si>
  <si>
    <t>4.1-</t>
  </si>
  <si>
    <t>INCREMENTO DE ACTIVOS FINANCIEROS</t>
  </si>
  <si>
    <t>4.1.1- INCREMENTOS DE ACTIVOS FINANCIEROS CORRIENTES</t>
  </si>
  <si>
    <t xml:space="preserve">  </t>
  </si>
  <si>
    <t>4.1.2- INCREMENTO DE ACTIVOS FINANCEIROS NO CORRIENTES</t>
  </si>
  <si>
    <t>4.2-</t>
  </si>
  <si>
    <t>DISMINUCION DE PASIVOS</t>
  </si>
  <si>
    <t>4.2.1- DISMUNUCION DE PASIVOS CORRIENTES</t>
  </si>
  <si>
    <t xml:space="preserve">4.2.2- DISMINUCION DE PASIVOS NO CORRIENTES </t>
  </si>
  <si>
    <t>4.3-</t>
  </si>
  <si>
    <t>DISMINUCION DE FONDOS DE TERCEROS</t>
  </si>
  <si>
    <t xml:space="preserve">4.3.5- DISMINUCION DE DEPOSITOS FONDOS </t>
  </si>
  <si>
    <t>DE TERCEROS</t>
  </si>
  <si>
    <t>TOTAL APLICACIONES FINANCIERAS</t>
  </si>
  <si>
    <t>TOTAL GASTOS Y APLICACIONES FINANCIERAS</t>
  </si>
  <si>
    <t xml:space="preserve">          </t>
  </si>
  <si>
    <t xml:space="preserve">REVISADO POR </t>
  </si>
  <si>
    <t xml:space="preserve"> AUTORIZADO</t>
  </si>
  <si>
    <t xml:space="preserve">      LIC. IRIANA NICOL JIMENEZ G.</t>
  </si>
  <si>
    <t xml:space="preserve">LIC. HELEN D. MEDINA GARCIA     </t>
  </si>
  <si>
    <t>Enc. De Contabilidad</t>
  </si>
  <si>
    <t xml:space="preserve">          Sub-Directora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</si>
</sst>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name val="Arial"/>
      <family val="2"/>
    </font>
    <font>
      <b/>
      <sz val="8"/>
      <name val="Calibri"/>
      <family val="2"/>
    </font>
    <font>
      <sz val="8"/>
      <name val="Arial"/>
      <family val="2"/>
    </font>
    <font>
      <sz val="8"/>
      <name val="Calibri"/>
      <family val="2"/>
      <scheme val="minor"/>
    </font>
    <font>
      <sz val="8"/>
      <name val="Calibri"/>
      <family val="2"/>
    </font>
    <font>
      <b/>
      <sz val="8"/>
      <name val="Calibri"/>
      <family val="2"/>
      <scheme val="minor"/>
    </font>
    <font>
      <b/>
      <u/>
      <sz val="8"/>
      <name val="Arial"/>
      <family val="2"/>
    </font>
    <font>
      <u/>
      <sz val="8"/>
      <name val="Arial"/>
      <family val="2"/>
    </font>
    <font>
      <sz val="10"/>
      <color theme="1"/>
      <name val="Calibri"/>
      <family val="2"/>
      <scheme val="minor"/>
    </font>
    <font>
      <b/>
      <u/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49" fontId="2" fillId="0" borderId="0" xfId="0" applyNumberFormat="1" applyFont="1" applyAlignment="1">
      <alignment horizontal="center" wrapText="1"/>
    </xf>
    <xf numFmtId="49" fontId="2" fillId="0" borderId="1" xfId="0" applyNumberFormat="1" applyFont="1" applyBorder="1" applyAlignment="1">
      <alignment horizontal="center" wrapText="1"/>
    </xf>
    <xf numFmtId="49" fontId="2" fillId="0" borderId="2" xfId="0" applyNumberFormat="1" applyFont="1" applyBorder="1" applyAlignment="1">
      <alignment horizontal="left"/>
    </xf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4" fontId="2" fillId="0" borderId="6" xfId="0" applyNumberFormat="1" applyFont="1" applyBorder="1" applyAlignment="1">
      <alignment horizontal="center"/>
    </xf>
    <xf numFmtId="4" fontId="2" fillId="0" borderId="4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3" fillId="0" borderId="0" xfId="0" applyFont="1" applyFill="1" applyBorder="1" applyAlignment="1">
      <alignment horizontal="right" vertical="top"/>
    </xf>
    <xf numFmtId="0" fontId="3" fillId="0" borderId="0" xfId="0" applyFont="1" applyFill="1" applyBorder="1" applyAlignment="1">
      <alignment vertical="top"/>
    </xf>
    <xf numFmtId="0" fontId="4" fillId="0" borderId="0" xfId="0" applyFont="1" applyBorder="1" applyAlignment="1"/>
    <xf numFmtId="4" fontId="2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6" fillId="0" borderId="0" xfId="0" applyFont="1" applyFill="1" applyBorder="1" applyAlignment="1">
      <alignment horizontal="left" vertical="top"/>
    </xf>
    <xf numFmtId="0" fontId="5" fillId="0" borderId="0" xfId="0" applyFont="1" applyFill="1" applyBorder="1" applyAlignment="1"/>
    <xf numFmtId="4" fontId="4" fillId="0" borderId="0" xfId="0" applyNumberFormat="1" applyFont="1" applyBorder="1" applyAlignment="1">
      <alignment horizontal="right"/>
    </xf>
    <xf numFmtId="0" fontId="5" fillId="0" borderId="0" xfId="0" applyFont="1" applyFill="1" applyBorder="1" applyAlignment="1">
      <alignment horizontal="left" vertical="top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top"/>
    </xf>
    <xf numFmtId="0" fontId="7" fillId="0" borderId="0" xfId="0" applyFont="1" applyFill="1" applyBorder="1" applyAlignment="1"/>
    <xf numFmtId="0" fontId="1" fillId="0" borderId="0" xfId="0" applyFont="1" applyBorder="1" applyAlignment="1">
      <alignment horizontal="right"/>
    </xf>
    <xf numFmtId="0" fontId="5" fillId="0" borderId="0" xfId="0" applyFont="1" applyBorder="1"/>
    <xf numFmtId="0" fontId="6" fillId="0" borderId="0" xfId="0" applyFont="1" applyFill="1" applyBorder="1" applyAlignment="1">
      <alignment vertical="top"/>
    </xf>
    <xf numFmtId="0" fontId="2" fillId="0" borderId="0" xfId="0" applyFont="1" applyBorder="1" applyAlignment="1"/>
    <xf numFmtId="0" fontId="5" fillId="0" borderId="0" xfId="0" applyFont="1" applyBorder="1" applyAlignment="1">
      <alignment vertical="top"/>
    </xf>
    <xf numFmtId="0" fontId="4" fillId="0" borderId="0" xfId="0" applyFont="1" applyBorder="1" applyAlignment="1">
      <alignment vertical="top"/>
    </xf>
    <xf numFmtId="0" fontId="5" fillId="0" borderId="0" xfId="0" applyFont="1" applyFill="1" applyBorder="1" applyAlignment="1">
      <alignment vertical="top"/>
    </xf>
    <xf numFmtId="49" fontId="4" fillId="0" borderId="0" xfId="0" applyNumberFormat="1" applyFont="1" applyBorder="1" applyAlignment="1">
      <alignment horizontal="right"/>
    </xf>
    <xf numFmtId="0" fontId="5" fillId="0" borderId="0" xfId="0" applyFont="1" applyBorder="1" applyAlignment="1"/>
    <xf numFmtId="49" fontId="7" fillId="0" borderId="0" xfId="0" applyNumberFormat="1" applyFont="1" applyBorder="1" applyAlignment="1">
      <alignment horizontal="right"/>
    </xf>
    <xf numFmtId="0" fontId="7" fillId="0" borderId="0" xfId="0" applyFont="1" applyBorder="1" applyAlignment="1"/>
    <xf numFmtId="49" fontId="5" fillId="0" borderId="0" xfId="0" applyNumberFormat="1" applyFont="1" applyBorder="1" applyAlignment="1">
      <alignment horizontal="right"/>
    </xf>
    <xf numFmtId="0" fontId="7" fillId="0" borderId="0" xfId="0" applyFont="1" applyBorder="1" applyAlignment="1">
      <alignment horizontal="right"/>
    </xf>
    <xf numFmtId="0" fontId="7" fillId="0" borderId="0" xfId="0" applyFont="1" applyBorder="1"/>
    <xf numFmtId="4" fontId="8" fillId="0" borderId="0" xfId="0" applyNumberFormat="1" applyFont="1" applyBorder="1" applyAlignment="1">
      <alignment horizontal="right"/>
    </xf>
    <xf numFmtId="4" fontId="2" fillId="0" borderId="8" xfId="0" applyNumberFormat="1" applyFont="1" applyBorder="1" applyAlignment="1">
      <alignment horizontal="right"/>
    </xf>
    <xf numFmtId="4" fontId="0" fillId="0" borderId="0" xfId="0" applyNumberFormat="1"/>
    <xf numFmtId="0" fontId="7" fillId="0" borderId="0" xfId="0" applyFont="1" applyFill="1" applyBorder="1"/>
    <xf numFmtId="0" fontId="5" fillId="0" borderId="0" xfId="0" applyFont="1" applyFill="1" applyBorder="1"/>
    <xf numFmtId="4" fontId="9" fillId="0" borderId="0" xfId="0" applyNumberFormat="1" applyFont="1" applyBorder="1" applyAlignment="1">
      <alignment horizontal="right"/>
    </xf>
    <xf numFmtId="4" fontId="10" fillId="0" borderId="0" xfId="0" applyNumberFormat="1" applyFont="1"/>
    <xf numFmtId="0" fontId="5" fillId="0" borderId="0" xfId="0" applyFont="1" applyAlignment="1">
      <alignment horizontal="center" wrapText="1"/>
    </xf>
    <xf numFmtId="0" fontId="5" fillId="0" borderId="0" xfId="0" applyFont="1" applyAlignment="1">
      <alignment wrapText="1"/>
    </xf>
    <xf numFmtId="0" fontId="5" fillId="0" borderId="0" xfId="0" applyFont="1" applyAlignment="1"/>
    <xf numFmtId="0" fontId="5" fillId="0" borderId="0" xfId="0" applyFont="1"/>
    <xf numFmtId="0" fontId="11" fillId="0" borderId="0" xfId="0" applyFont="1" applyAlignment="1">
      <alignment horizontal="center"/>
    </xf>
    <xf numFmtId="0" fontId="11" fillId="0" borderId="0" xfId="0" applyFont="1" applyAlignment="1">
      <alignment wrapText="1"/>
    </xf>
    <xf numFmtId="0" fontId="1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390525</xdr:colOff>
      <xdr:row>2</xdr:row>
      <xdr:rowOff>76199</xdr:rowOff>
    </xdr:from>
    <xdr:ext cx="849637" cy="409575"/>
    <xdr:pic>
      <xdr:nvPicPr>
        <xdr:cNvPr id="2" name="Picture 4" descr="Image result for logo de obras publicas">
          <a:extLst>
            <a:ext uri="{FF2B5EF4-FFF2-40B4-BE49-F238E27FC236}">
              <a16:creationId xmlns:a16="http://schemas.microsoft.com/office/drawing/2014/main" id="{08903953-A292-409B-B034-D402D3D304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76925" y="457199"/>
          <a:ext cx="849637" cy="409575"/>
        </a:xfrm>
        <a:prstGeom prst="rect">
          <a:avLst/>
        </a:prstGeom>
        <a:noFill/>
      </xdr:spPr>
    </xdr:pic>
    <xdr:clientData/>
  </xdr:oneCellAnchor>
  <xdr:oneCellAnchor>
    <xdr:from>
      <xdr:col>4</xdr:col>
      <xdr:colOff>266700</xdr:colOff>
      <xdr:row>1</xdr:row>
      <xdr:rowOff>133350</xdr:rowOff>
    </xdr:from>
    <xdr:ext cx="762000" cy="523875"/>
    <xdr:pic>
      <xdr:nvPicPr>
        <xdr:cNvPr id="3" name="Imagen 2" descr="http://www.digecac.gob.do/transparencia/images/DIGECAC-FAVICOM_1.png">
          <a:extLst>
            <a:ext uri="{FF2B5EF4-FFF2-40B4-BE49-F238E27FC236}">
              <a16:creationId xmlns:a16="http://schemas.microsoft.com/office/drawing/2014/main" id="{35358EC5-4A0D-4664-928B-1F7E9DAC0A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05100" y="323850"/>
          <a:ext cx="762000" cy="523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118"/>
  <sheetViews>
    <sheetView tabSelected="1" topLeftCell="A100" workbookViewId="0">
      <selection activeCell="Q30" sqref="Q30"/>
    </sheetView>
  </sheetViews>
  <sheetFormatPr baseColWidth="10" defaultColWidth="9.140625" defaultRowHeight="15" x14ac:dyDescent="0.25"/>
  <cols>
    <col min="6" max="6" width="11" customWidth="1"/>
    <col min="7" max="7" width="11.85546875" customWidth="1"/>
    <col min="8" max="8" width="11.28515625" customWidth="1"/>
    <col min="9" max="9" width="10.7109375" customWidth="1"/>
    <col min="10" max="10" width="11.28515625" customWidth="1"/>
    <col min="11" max="11" width="12.85546875" customWidth="1"/>
    <col min="12" max="12" width="11.85546875" customWidth="1"/>
    <col min="13" max="13" width="10.85546875" customWidth="1"/>
    <col min="14" max="14" width="11.140625" customWidth="1"/>
    <col min="15" max="15" width="12.5703125" customWidth="1"/>
  </cols>
  <sheetData>
    <row r="2" spans="1:15" x14ac:dyDescent="0.25">
      <c r="E2" t="s">
        <v>0</v>
      </c>
    </row>
    <row r="4" spans="1:15" x14ac:dyDescent="0.25">
      <c r="A4" s="1"/>
      <c r="B4" s="1"/>
      <c r="C4" s="1"/>
      <c r="D4" s="1"/>
      <c r="E4" s="1"/>
      <c r="F4" s="1"/>
      <c r="G4" s="1"/>
    </row>
    <row r="5" spans="1:15" x14ac:dyDescent="0.25">
      <c r="A5" s="2" t="s">
        <v>1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5" x14ac:dyDescent="0.25">
      <c r="A6" s="3" t="s">
        <v>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x14ac:dyDescent="0.25">
      <c r="A7" s="4" t="s">
        <v>3</v>
      </c>
      <c r="B7" s="5" t="s">
        <v>4</v>
      </c>
      <c r="C7" s="6"/>
      <c r="D7" s="6"/>
      <c r="E7" s="7"/>
      <c r="F7" s="8" t="s">
        <v>5</v>
      </c>
      <c r="G7" s="9" t="s">
        <v>6</v>
      </c>
      <c r="H7" s="9" t="s">
        <v>7</v>
      </c>
      <c r="I7" s="9" t="s">
        <v>8</v>
      </c>
      <c r="J7" s="9" t="s">
        <v>9</v>
      </c>
      <c r="K7" s="9" t="s">
        <v>10</v>
      </c>
      <c r="L7" s="9" t="s">
        <v>11</v>
      </c>
      <c r="M7" s="9" t="s">
        <v>12</v>
      </c>
      <c r="N7" s="9" t="s">
        <v>13</v>
      </c>
      <c r="O7" s="10" t="s">
        <v>14</v>
      </c>
    </row>
    <row r="8" spans="1:15" x14ac:dyDescent="0.25">
      <c r="A8" s="11" t="s">
        <v>15</v>
      </c>
      <c r="B8" s="12" t="s">
        <v>16</v>
      </c>
      <c r="C8" s="12"/>
      <c r="D8" s="13"/>
      <c r="E8" s="13"/>
      <c r="F8" s="14">
        <f t="shared" ref="F8:J8" si="0">SUM(F9:F13)</f>
        <v>17099460.490000002</v>
      </c>
      <c r="G8" s="14">
        <f t="shared" si="0"/>
        <v>17271498.140000001</v>
      </c>
      <c r="H8" s="14">
        <f t="shared" si="0"/>
        <v>20462629.859999999</v>
      </c>
      <c r="I8" s="14">
        <f t="shared" si="0"/>
        <v>17237491.18</v>
      </c>
      <c r="J8" s="14">
        <f t="shared" si="0"/>
        <v>17657068.940000001</v>
      </c>
      <c r="K8" s="14">
        <f>SUM(K9:K13)</f>
        <v>29493462.390000001</v>
      </c>
      <c r="L8" s="14">
        <f>SUM(L9:L13)</f>
        <v>20213667.629999999</v>
      </c>
      <c r="M8" s="14">
        <f>SUM(M9:M13)</f>
        <v>18721505.100000001</v>
      </c>
      <c r="N8" s="14">
        <f>SUM(N9:N13)</f>
        <v>20997389.709999997</v>
      </c>
      <c r="O8" s="14">
        <f>+O9+O10+O12+O11+O13</f>
        <v>179154173.43999997</v>
      </c>
    </row>
    <row r="9" spans="1:15" x14ac:dyDescent="0.25">
      <c r="A9" s="15"/>
      <c r="B9" s="16" t="s">
        <v>17</v>
      </c>
      <c r="C9" s="17"/>
      <c r="D9" s="17"/>
      <c r="E9" s="13"/>
      <c r="F9" s="18">
        <v>14618544.49</v>
      </c>
      <c r="G9" s="18">
        <v>14773044.49</v>
      </c>
      <c r="H9" s="18">
        <f>12382156.36+4853438.13+746549.13</f>
        <v>17982143.619999997</v>
      </c>
      <c r="I9" s="18">
        <f>12376356.36+2373438.13</f>
        <v>14749794.489999998</v>
      </c>
      <c r="J9" s="18">
        <v>15167664.49</v>
      </c>
      <c r="K9" s="18">
        <v>14763170.27</v>
      </c>
      <c r="L9" s="18">
        <v>17616926.399999999</v>
      </c>
      <c r="M9" s="18">
        <v>16049912.4</v>
      </c>
      <c r="N9" s="18">
        <v>18335400.809999999</v>
      </c>
      <c r="O9" s="18">
        <f>SUM(F9:N9)</f>
        <v>144056601.45999998</v>
      </c>
    </row>
    <row r="10" spans="1:15" x14ac:dyDescent="0.25">
      <c r="A10" s="15"/>
      <c r="B10" s="16" t="s">
        <v>18</v>
      </c>
      <c r="C10" s="17"/>
      <c r="D10" s="17"/>
      <c r="E10" s="13"/>
      <c r="F10" s="18">
        <v>241000</v>
      </c>
      <c r="G10" s="18">
        <v>235000</v>
      </c>
      <c r="H10" s="18">
        <v>220000</v>
      </c>
      <c r="I10" s="18">
        <v>220000</v>
      </c>
      <c r="J10" s="18">
        <v>220000</v>
      </c>
      <c r="K10" s="18">
        <v>12460540.539999999</v>
      </c>
      <c r="L10" s="18">
        <v>290000</v>
      </c>
      <c r="M10" s="18">
        <v>290000</v>
      </c>
      <c r="N10" s="18">
        <v>290000</v>
      </c>
      <c r="O10" s="18">
        <f t="shared" ref="O10:O13" si="1">SUM(F10:N10)</f>
        <v>14466540.539999999</v>
      </c>
    </row>
    <row r="11" spans="1:15" x14ac:dyDescent="0.25">
      <c r="A11" s="15"/>
      <c r="B11" s="19" t="s">
        <v>19</v>
      </c>
      <c r="C11" s="20"/>
      <c r="D11" s="20"/>
      <c r="E11" s="13"/>
      <c r="F11" s="18">
        <v>0</v>
      </c>
      <c r="G11" s="18">
        <v>0</v>
      </c>
      <c r="H11" s="18">
        <v>0</v>
      </c>
      <c r="I11" s="18">
        <v>0</v>
      </c>
      <c r="J11" s="18">
        <v>0</v>
      </c>
      <c r="K11" s="18">
        <v>0</v>
      </c>
      <c r="L11" s="18">
        <v>0</v>
      </c>
      <c r="M11" s="18">
        <v>0</v>
      </c>
      <c r="N11" s="18">
        <v>0</v>
      </c>
      <c r="O11" s="18">
        <f t="shared" si="1"/>
        <v>0</v>
      </c>
    </row>
    <row r="12" spans="1:15" x14ac:dyDescent="0.25">
      <c r="A12" s="15"/>
      <c r="B12" s="19" t="s">
        <v>20</v>
      </c>
      <c r="C12" s="20"/>
      <c r="D12" s="20"/>
      <c r="E12" s="13"/>
      <c r="F12" s="18">
        <v>0</v>
      </c>
      <c r="G12" s="18">
        <v>0</v>
      </c>
      <c r="H12" s="18">
        <v>0</v>
      </c>
      <c r="I12" s="18">
        <v>0</v>
      </c>
      <c r="J12" s="18">
        <v>0</v>
      </c>
      <c r="K12" s="18">
        <v>0</v>
      </c>
      <c r="L12" s="18">
        <v>0</v>
      </c>
      <c r="M12" s="18">
        <v>0</v>
      </c>
      <c r="N12" s="18">
        <v>0</v>
      </c>
      <c r="O12" s="18">
        <f t="shared" si="1"/>
        <v>0</v>
      </c>
    </row>
    <row r="13" spans="1:15" x14ac:dyDescent="0.25">
      <c r="A13" s="15"/>
      <c r="B13" s="21" t="s">
        <v>21</v>
      </c>
      <c r="C13" s="21"/>
      <c r="D13" s="21"/>
      <c r="E13" s="13"/>
      <c r="F13" s="18">
        <f>1028522.88+1037916.66+173476.46</f>
        <v>2239916</v>
      </c>
      <c r="G13" s="18">
        <v>2263453.65</v>
      </c>
      <c r="H13" s="18">
        <v>2260486.2400000002</v>
      </c>
      <c r="I13" s="18">
        <v>2267696.69</v>
      </c>
      <c r="J13" s="18">
        <v>2269404.4500000002</v>
      </c>
      <c r="K13" s="18">
        <v>2269751.58</v>
      </c>
      <c r="L13" s="18">
        <v>2306741.23</v>
      </c>
      <c r="M13" s="18">
        <v>2381592.7000000002</v>
      </c>
      <c r="N13" s="18">
        <v>2371988.9</v>
      </c>
      <c r="O13" s="18">
        <f t="shared" si="1"/>
        <v>20631031.440000001</v>
      </c>
    </row>
    <row r="14" spans="1:15" x14ac:dyDescent="0.25">
      <c r="A14" s="11" t="s">
        <v>22</v>
      </c>
      <c r="B14" s="22" t="s">
        <v>23</v>
      </c>
      <c r="C14" s="17"/>
      <c r="D14" s="13"/>
      <c r="E14" s="13"/>
      <c r="F14" s="14">
        <f>+F16+F18+F19+F20+F15</f>
        <v>120540</v>
      </c>
      <c r="G14" s="14">
        <f>+G16+G18+G19+G20+G15+G24+G21</f>
        <v>1027154.05</v>
      </c>
      <c r="H14" s="14">
        <f t="shared" ref="H14:O14" si="2">SUM(H15:H26)</f>
        <v>4370807.4000000004</v>
      </c>
      <c r="I14" s="14">
        <f t="shared" si="2"/>
        <v>1638775.02</v>
      </c>
      <c r="J14" s="14">
        <f t="shared" si="2"/>
        <v>1843541.25</v>
      </c>
      <c r="K14" s="14">
        <f>SUM(K15:K26)</f>
        <v>4630265.46</v>
      </c>
      <c r="L14" s="14">
        <f t="shared" si="2"/>
        <v>4184482.1600000006</v>
      </c>
      <c r="M14" s="14">
        <f>SUM(M15:M26)</f>
        <v>3965991.72</v>
      </c>
      <c r="N14" s="14">
        <f>SUM(N15:N26)</f>
        <v>4221674.8</v>
      </c>
      <c r="O14" s="14">
        <f>SUM(O15:O26)</f>
        <v>26445233.899999999</v>
      </c>
    </row>
    <row r="15" spans="1:15" x14ac:dyDescent="0.25">
      <c r="A15" s="15"/>
      <c r="B15" s="16" t="s">
        <v>24</v>
      </c>
      <c r="C15" s="17"/>
      <c r="D15" s="17"/>
      <c r="E15" s="13"/>
      <c r="F15" s="18">
        <v>14170</v>
      </c>
      <c r="G15" s="18">
        <v>391287.94</v>
      </c>
      <c r="H15" s="18">
        <v>828916.72</v>
      </c>
      <c r="I15" s="18">
        <v>15739.52</v>
      </c>
      <c r="J15" s="18">
        <v>448246.99</v>
      </c>
      <c r="K15" s="18">
        <v>681237.36</v>
      </c>
      <c r="L15" s="18">
        <v>592313.17000000004</v>
      </c>
      <c r="M15" s="18">
        <v>420802.96</v>
      </c>
      <c r="N15" s="18">
        <v>190216.51</v>
      </c>
      <c r="O15" s="18">
        <f>SUM(F15:N15)</f>
        <v>3582931.17</v>
      </c>
    </row>
    <row r="16" spans="1:15" x14ac:dyDescent="0.25">
      <c r="A16" s="23"/>
      <c r="B16" s="24" t="s">
        <v>25</v>
      </c>
      <c r="C16" s="21"/>
      <c r="D16" s="21"/>
      <c r="E16" s="13"/>
      <c r="F16" s="18">
        <v>12500</v>
      </c>
      <c r="G16" s="18">
        <v>0</v>
      </c>
      <c r="H16" s="18">
        <v>297645</v>
      </c>
      <c r="I16" s="18">
        <v>0</v>
      </c>
      <c r="J16" s="18">
        <v>0</v>
      </c>
      <c r="K16" s="18">
        <v>0</v>
      </c>
      <c r="L16" s="18">
        <v>105000</v>
      </c>
      <c r="M16" s="18">
        <v>1065000.02</v>
      </c>
      <c r="N16" s="18">
        <v>319452.09999999998</v>
      </c>
      <c r="O16" s="18">
        <f t="shared" ref="O16:O26" si="3">SUM(F16:N16)</f>
        <v>1799597.12</v>
      </c>
    </row>
    <row r="17" spans="1:15" x14ac:dyDescent="0.25">
      <c r="A17" s="15"/>
      <c r="B17" s="16" t="s">
        <v>26</v>
      </c>
      <c r="C17" s="17"/>
      <c r="D17" s="17"/>
      <c r="E17" s="13"/>
      <c r="F17" s="18">
        <v>0</v>
      </c>
      <c r="G17" s="18">
        <v>0</v>
      </c>
      <c r="H17" s="18">
        <v>0</v>
      </c>
      <c r="I17" s="18">
        <v>0</v>
      </c>
      <c r="J17" s="18">
        <v>0</v>
      </c>
      <c r="K17" s="18">
        <v>221020</v>
      </c>
      <c r="L17" s="18">
        <v>0</v>
      </c>
      <c r="M17" s="18">
        <v>0</v>
      </c>
      <c r="N17" s="18">
        <v>294200</v>
      </c>
      <c r="O17" s="18">
        <f t="shared" si="3"/>
        <v>515220</v>
      </c>
    </row>
    <row r="18" spans="1:15" x14ac:dyDescent="0.25">
      <c r="A18" s="15"/>
      <c r="B18" s="25" t="s">
        <v>27</v>
      </c>
      <c r="C18" s="25"/>
      <c r="D18" s="25"/>
      <c r="E18" s="13"/>
      <c r="F18" s="18">
        <v>0</v>
      </c>
      <c r="G18" s="18">
        <v>0</v>
      </c>
      <c r="H18" s="18">
        <v>0</v>
      </c>
      <c r="I18" s="18">
        <v>0</v>
      </c>
      <c r="J18" s="18">
        <v>0</v>
      </c>
      <c r="K18" s="18">
        <v>0</v>
      </c>
      <c r="L18" s="18">
        <v>0</v>
      </c>
      <c r="M18" s="18">
        <v>0</v>
      </c>
      <c r="N18" s="18">
        <v>0</v>
      </c>
      <c r="O18" s="18">
        <f t="shared" si="3"/>
        <v>0</v>
      </c>
    </row>
    <row r="19" spans="1:15" x14ac:dyDescent="0.25">
      <c r="A19" s="15"/>
      <c r="B19" s="16" t="s">
        <v>28</v>
      </c>
      <c r="C19" s="17"/>
      <c r="D19" s="17"/>
      <c r="E19" s="26"/>
      <c r="F19" s="18">
        <v>0</v>
      </c>
      <c r="G19" s="18">
        <v>189996.11</v>
      </c>
      <c r="H19" s="18">
        <v>415392.21</v>
      </c>
      <c r="I19" s="18">
        <v>392700.01</v>
      </c>
      <c r="J19" s="18">
        <v>397692.21</v>
      </c>
      <c r="K19" s="18">
        <v>1112696.1100000001</v>
      </c>
      <c r="L19" s="18">
        <v>1746206.09</v>
      </c>
      <c r="M19" s="18">
        <v>1489240.14</v>
      </c>
      <c r="N19" s="18">
        <v>2120702.17</v>
      </c>
      <c r="O19" s="18">
        <f t="shared" si="3"/>
        <v>7864625.0499999998</v>
      </c>
    </row>
    <row r="20" spans="1:15" x14ac:dyDescent="0.25">
      <c r="A20" s="15"/>
      <c r="B20" s="16" t="s">
        <v>29</v>
      </c>
      <c r="C20" s="17"/>
      <c r="D20" s="17"/>
      <c r="E20" s="13"/>
      <c r="F20" s="18">
        <v>93870</v>
      </c>
      <c r="G20" s="18">
        <v>93870</v>
      </c>
      <c r="H20" s="18">
        <v>1737311.02</v>
      </c>
      <c r="I20" s="18">
        <v>105393</v>
      </c>
      <c r="J20" s="18">
        <v>105000</v>
      </c>
      <c r="K20" s="18">
        <v>102495</v>
      </c>
      <c r="L20" s="18">
        <v>109018</v>
      </c>
      <c r="M20" s="18">
        <v>0</v>
      </c>
      <c r="N20" s="18">
        <v>233756</v>
      </c>
      <c r="O20" s="18">
        <f t="shared" si="3"/>
        <v>2580713.02</v>
      </c>
    </row>
    <row r="21" spans="1:15" x14ac:dyDescent="0.25">
      <c r="A21" s="15"/>
      <c r="B21" s="16" t="s">
        <v>30</v>
      </c>
      <c r="C21" s="17"/>
      <c r="D21" s="17"/>
      <c r="E21" s="13"/>
      <c r="F21" s="18">
        <v>0</v>
      </c>
      <c r="G21" s="18">
        <v>0</v>
      </c>
      <c r="H21" s="18">
        <v>0</v>
      </c>
      <c r="I21" s="18">
        <v>0</v>
      </c>
      <c r="J21" s="18">
        <v>0</v>
      </c>
      <c r="K21" s="18">
        <v>0</v>
      </c>
      <c r="L21" s="18">
        <v>0</v>
      </c>
      <c r="M21" s="18">
        <v>0</v>
      </c>
      <c r="N21" s="18">
        <v>0</v>
      </c>
      <c r="O21" s="18">
        <f t="shared" si="3"/>
        <v>0</v>
      </c>
    </row>
    <row r="22" spans="1:15" x14ac:dyDescent="0.25">
      <c r="A22" s="15"/>
      <c r="B22" s="24" t="s">
        <v>31</v>
      </c>
      <c r="C22" s="17"/>
      <c r="D22" s="17"/>
      <c r="E22" s="13"/>
      <c r="F22" s="18">
        <v>0</v>
      </c>
      <c r="G22" s="18">
        <v>0</v>
      </c>
      <c r="H22" s="18">
        <v>500000</v>
      </c>
      <c r="I22" s="18">
        <v>250000</v>
      </c>
      <c r="J22" s="18">
        <v>0</v>
      </c>
      <c r="K22" s="18">
        <v>0</v>
      </c>
      <c r="L22" s="18">
        <v>1223818.3</v>
      </c>
      <c r="M22" s="18">
        <v>0</v>
      </c>
      <c r="N22" s="18">
        <v>12554.75</v>
      </c>
      <c r="O22" s="18">
        <f t="shared" si="3"/>
        <v>1986373.05</v>
      </c>
    </row>
    <row r="23" spans="1:15" x14ac:dyDescent="0.25">
      <c r="A23" s="15"/>
      <c r="B23" s="21" t="s">
        <v>32</v>
      </c>
      <c r="C23" s="21"/>
      <c r="D23" s="21"/>
      <c r="E23" s="21"/>
      <c r="F23" s="18">
        <v>0</v>
      </c>
      <c r="G23" s="18">
        <v>0</v>
      </c>
      <c r="H23" s="18">
        <v>0</v>
      </c>
      <c r="I23" s="18">
        <v>0</v>
      </c>
      <c r="J23" s="18">
        <v>0</v>
      </c>
      <c r="K23" s="18">
        <v>0</v>
      </c>
      <c r="L23" s="18">
        <v>0</v>
      </c>
      <c r="M23" s="18">
        <v>0</v>
      </c>
      <c r="N23" s="18">
        <v>0</v>
      </c>
      <c r="O23" s="18">
        <f t="shared" si="3"/>
        <v>0</v>
      </c>
    </row>
    <row r="24" spans="1:15" x14ac:dyDescent="0.25">
      <c r="A24" s="15"/>
      <c r="B24" s="24" t="s">
        <v>33</v>
      </c>
      <c r="C24" s="21"/>
      <c r="D24" s="21"/>
      <c r="E24" s="21"/>
      <c r="F24" s="18">
        <v>0</v>
      </c>
      <c r="G24" s="18">
        <v>352000</v>
      </c>
      <c r="H24" s="18">
        <v>50999.96</v>
      </c>
      <c r="I24" s="18">
        <v>334400</v>
      </c>
      <c r="J24" s="18">
        <v>448000</v>
      </c>
      <c r="K24" s="18">
        <v>484400</v>
      </c>
      <c r="L24" s="18">
        <v>0</v>
      </c>
      <c r="M24" s="18">
        <v>582822</v>
      </c>
      <c r="N24" s="18">
        <v>617333.34</v>
      </c>
      <c r="O24" s="18">
        <f t="shared" si="3"/>
        <v>2869955.3</v>
      </c>
    </row>
    <row r="25" spans="1:15" x14ac:dyDescent="0.25">
      <c r="A25" s="15"/>
      <c r="B25" s="24" t="s">
        <v>34</v>
      </c>
      <c r="C25" s="21"/>
      <c r="D25" s="21"/>
      <c r="E25" s="13"/>
      <c r="F25" s="18">
        <v>0</v>
      </c>
      <c r="G25" s="18">
        <v>0</v>
      </c>
      <c r="H25" s="18">
        <v>0</v>
      </c>
      <c r="I25" s="18">
        <v>0</v>
      </c>
      <c r="J25" s="18">
        <v>0</v>
      </c>
      <c r="K25" s="18">
        <v>0</v>
      </c>
      <c r="L25" s="18">
        <v>0</v>
      </c>
      <c r="M25" s="18">
        <v>0</v>
      </c>
      <c r="N25" s="18">
        <v>0</v>
      </c>
      <c r="O25" s="18">
        <f t="shared" si="3"/>
        <v>0</v>
      </c>
    </row>
    <row r="26" spans="1:15" x14ac:dyDescent="0.25">
      <c r="A26" s="15"/>
      <c r="B26" s="21" t="s">
        <v>35</v>
      </c>
      <c r="C26" s="21"/>
      <c r="D26" s="21"/>
      <c r="E26" s="13"/>
      <c r="F26" s="18">
        <v>0</v>
      </c>
      <c r="G26" s="18">
        <v>442002.04</v>
      </c>
      <c r="H26" s="18">
        <v>540542.49</v>
      </c>
      <c r="I26" s="18">
        <v>540542.49</v>
      </c>
      <c r="J26" s="18">
        <v>444602.05</v>
      </c>
      <c r="K26" s="18">
        <v>2028416.99</v>
      </c>
      <c r="L26" s="18">
        <v>408126.6</v>
      </c>
      <c r="M26" s="18">
        <v>408126.6</v>
      </c>
      <c r="N26" s="18">
        <v>433459.93</v>
      </c>
      <c r="O26" s="18">
        <f t="shared" si="3"/>
        <v>5245819.1899999995</v>
      </c>
    </row>
    <row r="27" spans="1:15" x14ac:dyDescent="0.25">
      <c r="A27" s="11" t="s">
        <v>36</v>
      </c>
      <c r="B27" s="22" t="s">
        <v>37</v>
      </c>
      <c r="C27" s="17"/>
      <c r="D27" s="13"/>
      <c r="E27" s="13"/>
      <c r="F27" s="14">
        <f>+F30+F28+F29+F31+F32+F33+F34</f>
        <v>560000</v>
      </c>
      <c r="G27" s="14">
        <f>+G30+G28+G29+G31+G32+G33+G34</f>
        <v>1568080</v>
      </c>
      <c r="H27" s="14">
        <f>+H30+H28+H29+H31+H32+H33+H34</f>
        <v>3376600</v>
      </c>
      <c r="I27" s="14">
        <f>+I30+I28+I29+I31+I32+I33+I34+I37</f>
        <v>6108659</v>
      </c>
      <c r="J27" s="14">
        <f>+J30+J28+J29+J31+J32+J33+J34+J37</f>
        <v>1304900</v>
      </c>
      <c r="K27" s="14">
        <f>+K30+K28+K29+K31+K32+K33+K34+K37</f>
        <v>7721234.8499999996</v>
      </c>
      <c r="L27" s="14">
        <f>+L30+L28+L29+L31+L32+L33+L34+L37</f>
        <v>3131642.51</v>
      </c>
      <c r="M27" s="14">
        <f>+M30+M28+M29+M31+M32+M33+M34+M37</f>
        <v>2460923</v>
      </c>
      <c r="N27" s="14">
        <f>SUM(N28:N37)</f>
        <v>9901280.9299999997</v>
      </c>
      <c r="O27" s="14">
        <f>SUM(O28:O37)</f>
        <v>36133320.289999999</v>
      </c>
    </row>
    <row r="28" spans="1:15" x14ac:dyDescent="0.25">
      <c r="A28" s="15"/>
      <c r="B28" s="21" t="s">
        <v>38</v>
      </c>
      <c r="C28" s="21"/>
      <c r="D28" s="21"/>
      <c r="E28" s="13"/>
      <c r="F28" s="18">
        <v>0</v>
      </c>
      <c r="G28" s="18">
        <v>0</v>
      </c>
      <c r="H28" s="18">
        <v>0</v>
      </c>
      <c r="I28" s="18">
        <v>0</v>
      </c>
      <c r="J28" s="18">
        <v>0</v>
      </c>
      <c r="K28" s="18">
        <v>733360.3</v>
      </c>
      <c r="L28" s="18">
        <v>0</v>
      </c>
      <c r="M28" s="18">
        <v>360380</v>
      </c>
      <c r="N28" s="18">
        <v>3845311.79</v>
      </c>
      <c r="O28" s="18">
        <f>SUM(F28:N28)</f>
        <v>4939052.09</v>
      </c>
    </row>
    <row r="29" spans="1:15" x14ac:dyDescent="0.25">
      <c r="A29" s="15"/>
      <c r="B29" s="16" t="s">
        <v>39</v>
      </c>
      <c r="C29" s="17"/>
      <c r="D29" s="17"/>
      <c r="E29" s="13"/>
      <c r="F29" s="18">
        <v>0</v>
      </c>
      <c r="G29" s="18">
        <v>0</v>
      </c>
      <c r="H29" s="18">
        <v>0</v>
      </c>
      <c r="I29" s="18">
        <v>0</v>
      </c>
      <c r="J29" s="18">
        <v>0</v>
      </c>
      <c r="K29" s="18">
        <v>10620</v>
      </c>
      <c r="L29" s="18">
        <v>0</v>
      </c>
      <c r="M29" s="18">
        <v>940283</v>
      </c>
      <c r="N29" s="18">
        <v>22626.07</v>
      </c>
      <c r="O29" s="18">
        <f t="shared" ref="O29:O37" si="4">SUM(F29:N29)</f>
        <v>973529.07</v>
      </c>
    </row>
    <row r="30" spans="1:15" x14ac:dyDescent="0.25">
      <c r="A30" s="15"/>
      <c r="B30" s="21" t="s">
        <v>40</v>
      </c>
      <c r="C30" s="21"/>
      <c r="D30" s="21"/>
      <c r="E30" s="13"/>
      <c r="F30" s="18">
        <v>0</v>
      </c>
      <c r="G30" s="18">
        <v>0</v>
      </c>
      <c r="H30" s="18">
        <v>0</v>
      </c>
      <c r="I30" s="18">
        <v>0</v>
      </c>
      <c r="J30" s="18">
        <v>0</v>
      </c>
      <c r="K30" s="18">
        <v>0</v>
      </c>
      <c r="L30" s="18">
        <v>442098.8</v>
      </c>
      <c r="M30" s="18">
        <v>0</v>
      </c>
      <c r="N30" s="18">
        <v>6666.67</v>
      </c>
      <c r="O30" s="18">
        <f t="shared" si="4"/>
        <v>448765.47</v>
      </c>
    </row>
    <row r="31" spans="1:15" x14ac:dyDescent="0.25">
      <c r="A31" s="15"/>
      <c r="B31" s="25" t="s">
        <v>41</v>
      </c>
      <c r="C31" s="25"/>
      <c r="D31" s="25"/>
      <c r="E31" s="13"/>
      <c r="F31" s="18">
        <v>0</v>
      </c>
      <c r="G31" s="18">
        <v>0</v>
      </c>
      <c r="H31" s="18">
        <v>0</v>
      </c>
      <c r="I31" s="18">
        <v>0</v>
      </c>
      <c r="J31" s="18">
        <v>0</v>
      </c>
      <c r="K31" s="18">
        <v>0</v>
      </c>
      <c r="L31" s="18">
        <v>0</v>
      </c>
      <c r="M31" s="18">
        <v>0</v>
      </c>
      <c r="N31" s="18">
        <v>166.67</v>
      </c>
      <c r="O31" s="18">
        <f t="shared" si="4"/>
        <v>166.67</v>
      </c>
    </row>
    <row r="32" spans="1:15" x14ac:dyDescent="0.25">
      <c r="A32" s="15"/>
      <c r="B32" s="21" t="s">
        <v>42</v>
      </c>
      <c r="C32" s="21"/>
      <c r="D32" s="21"/>
      <c r="E32" s="13"/>
      <c r="F32" s="18">
        <v>0</v>
      </c>
      <c r="G32" s="18">
        <v>0</v>
      </c>
      <c r="H32" s="18">
        <v>885000</v>
      </c>
      <c r="I32" s="18">
        <v>0</v>
      </c>
      <c r="J32" s="18">
        <v>0</v>
      </c>
      <c r="K32" s="18">
        <v>0</v>
      </c>
      <c r="L32" s="18">
        <v>312456.36</v>
      </c>
      <c r="M32" s="18">
        <v>0</v>
      </c>
      <c r="N32" s="18">
        <v>852442.76</v>
      </c>
      <c r="O32" s="18">
        <f>SUM(F32:N32)</f>
        <v>2049899.1199999999</v>
      </c>
    </row>
    <row r="33" spans="1:15" x14ac:dyDescent="0.25">
      <c r="A33" s="15"/>
      <c r="B33" s="21" t="s">
        <v>43</v>
      </c>
      <c r="C33" s="21"/>
      <c r="D33" s="21"/>
      <c r="E33" s="13"/>
      <c r="F33" s="18">
        <v>0</v>
      </c>
      <c r="G33" s="18">
        <v>0</v>
      </c>
      <c r="H33" s="18">
        <v>0</v>
      </c>
      <c r="I33" s="18">
        <v>0</v>
      </c>
      <c r="J33" s="18">
        <v>0</v>
      </c>
      <c r="K33" s="18">
        <v>203940.58</v>
      </c>
      <c r="L33" s="18">
        <v>0</v>
      </c>
      <c r="M33" s="18">
        <v>0</v>
      </c>
      <c r="N33" s="18">
        <v>3034705.57</v>
      </c>
      <c r="O33" s="18">
        <f>SUM(F33:N33)</f>
        <v>3238646.15</v>
      </c>
    </row>
    <row r="34" spans="1:15" x14ac:dyDescent="0.25">
      <c r="A34" s="15"/>
      <c r="B34" s="24" t="s">
        <v>44</v>
      </c>
      <c r="C34" s="21"/>
      <c r="D34" s="21"/>
      <c r="E34" s="13"/>
      <c r="F34" s="18">
        <v>560000</v>
      </c>
      <c r="G34" s="18">
        <v>1568080</v>
      </c>
      <c r="H34" s="18">
        <v>2491600</v>
      </c>
      <c r="I34" s="18">
        <v>2108100</v>
      </c>
      <c r="J34" s="18">
        <v>1304900</v>
      </c>
      <c r="K34" s="18">
        <v>6007860</v>
      </c>
      <c r="L34" s="18">
        <v>1978826.8</v>
      </c>
      <c r="M34" s="18">
        <v>1160260</v>
      </c>
      <c r="N34" s="18">
        <v>2104293.3199999998</v>
      </c>
      <c r="O34" s="18">
        <f>SUM(F34:N34)</f>
        <v>19283920.120000001</v>
      </c>
    </row>
    <row r="35" spans="1:15" x14ac:dyDescent="0.25">
      <c r="A35" s="15"/>
      <c r="B35" s="27" t="s">
        <v>45</v>
      </c>
      <c r="C35" s="21"/>
      <c r="D35" s="21"/>
      <c r="E35" s="28"/>
      <c r="F35" s="18">
        <v>0</v>
      </c>
      <c r="G35" s="18">
        <v>0</v>
      </c>
      <c r="H35" s="18">
        <v>0</v>
      </c>
      <c r="I35" s="18">
        <v>0</v>
      </c>
      <c r="J35" s="18">
        <v>0</v>
      </c>
      <c r="K35" s="18">
        <v>0</v>
      </c>
      <c r="L35" s="18">
        <v>0</v>
      </c>
      <c r="M35" s="18">
        <v>0</v>
      </c>
      <c r="N35" s="18">
        <v>0</v>
      </c>
      <c r="O35" s="18">
        <f t="shared" si="4"/>
        <v>0</v>
      </c>
    </row>
    <row r="36" spans="1:15" x14ac:dyDescent="0.25">
      <c r="A36" s="15"/>
      <c r="B36" s="27" t="s">
        <v>46</v>
      </c>
      <c r="C36" s="21"/>
      <c r="D36" s="21"/>
      <c r="E36" s="28"/>
      <c r="F36" s="18">
        <v>0</v>
      </c>
      <c r="G36" s="18">
        <v>0</v>
      </c>
      <c r="H36" s="18">
        <v>0</v>
      </c>
      <c r="I36" s="18">
        <v>0</v>
      </c>
      <c r="J36" s="18">
        <v>0</v>
      </c>
      <c r="K36" s="18">
        <v>0</v>
      </c>
      <c r="L36" s="18">
        <v>0</v>
      </c>
      <c r="M36" s="18">
        <v>0</v>
      </c>
      <c r="N36" s="18">
        <v>0</v>
      </c>
      <c r="O36" s="18">
        <f t="shared" si="4"/>
        <v>0</v>
      </c>
    </row>
    <row r="37" spans="1:15" x14ac:dyDescent="0.25">
      <c r="A37" s="15"/>
      <c r="B37" s="25" t="s">
        <v>47</v>
      </c>
      <c r="C37" s="25"/>
      <c r="D37" s="25"/>
      <c r="E37" s="13"/>
      <c r="F37" s="18">
        <v>0</v>
      </c>
      <c r="G37" s="18">
        <v>0</v>
      </c>
      <c r="H37" s="18">
        <v>0</v>
      </c>
      <c r="I37" s="18">
        <v>4000559</v>
      </c>
      <c r="J37" s="18">
        <v>0</v>
      </c>
      <c r="K37" s="18">
        <v>765453.97</v>
      </c>
      <c r="L37" s="18">
        <v>398260.55</v>
      </c>
      <c r="M37" s="18">
        <v>0</v>
      </c>
      <c r="N37" s="18">
        <v>35068.080000000002</v>
      </c>
      <c r="O37" s="18">
        <f>SUM(F37:N37)</f>
        <v>5199341.5999999996</v>
      </c>
    </row>
    <row r="38" spans="1:15" x14ac:dyDescent="0.25">
      <c r="A38" s="11" t="s">
        <v>48</v>
      </c>
      <c r="B38" s="22" t="s">
        <v>49</v>
      </c>
      <c r="C38" s="17"/>
      <c r="D38" s="13"/>
      <c r="E38" s="13"/>
      <c r="F38" s="14">
        <v>0</v>
      </c>
      <c r="G38" s="14">
        <v>0</v>
      </c>
      <c r="H38" s="14">
        <v>0</v>
      </c>
      <c r="I38" s="14">
        <v>0</v>
      </c>
      <c r="J38" s="14">
        <v>0</v>
      </c>
      <c r="K38" s="14">
        <v>0</v>
      </c>
      <c r="L38" s="14">
        <v>0</v>
      </c>
      <c r="M38" s="14">
        <v>0</v>
      </c>
      <c r="N38" s="14">
        <v>0</v>
      </c>
      <c r="O38" s="14">
        <f t="shared" ref="O38" si="5">SUM(F38:F38)</f>
        <v>0</v>
      </c>
    </row>
    <row r="39" spans="1:15" x14ac:dyDescent="0.25">
      <c r="A39" s="15"/>
      <c r="B39" s="29" t="s">
        <v>50</v>
      </c>
      <c r="C39" s="29"/>
      <c r="D39" s="29"/>
      <c r="E39" s="29"/>
      <c r="F39" s="18">
        <v>0</v>
      </c>
      <c r="G39" s="18">
        <v>0</v>
      </c>
      <c r="H39" s="18">
        <v>0</v>
      </c>
      <c r="I39" s="18">
        <v>0</v>
      </c>
      <c r="J39" s="18">
        <v>0</v>
      </c>
      <c r="K39" s="18">
        <v>0</v>
      </c>
      <c r="L39" s="18">
        <v>0</v>
      </c>
      <c r="M39" s="18">
        <v>0</v>
      </c>
      <c r="N39" s="18">
        <v>0</v>
      </c>
      <c r="O39" s="18">
        <f t="shared" ref="O39:O49" si="6">SUM(F39:K39)</f>
        <v>0</v>
      </c>
    </row>
    <row r="40" spans="1:15" x14ac:dyDescent="0.25">
      <c r="A40" s="15"/>
      <c r="B40" s="24" t="s">
        <v>51</v>
      </c>
      <c r="C40" s="21"/>
      <c r="D40" s="21"/>
      <c r="E40" s="21"/>
      <c r="F40" s="18">
        <v>0</v>
      </c>
      <c r="G40" s="18">
        <v>0</v>
      </c>
      <c r="H40" s="18">
        <v>0</v>
      </c>
      <c r="I40" s="18">
        <v>0</v>
      </c>
      <c r="J40" s="18">
        <v>0</v>
      </c>
      <c r="K40" s="18">
        <v>0</v>
      </c>
      <c r="L40" s="18">
        <v>0</v>
      </c>
      <c r="M40" s="18">
        <v>0</v>
      </c>
      <c r="N40" s="18">
        <v>0</v>
      </c>
      <c r="O40" s="18">
        <f t="shared" si="6"/>
        <v>0</v>
      </c>
    </row>
    <row r="41" spans="1:15" x14ac:dyDescent="0.25">
      <c r="A41" s="15"/>
      <c r="B41" s="24" t="s">
        <v>52</v>
      </c>
      <c r="C41" s="21"/>
      <c r="D41" s="21"/>
      <c r="E41" s="13"/>
      <c r="F41" s="18">
        <v>0</v>
      </c>
      <c r="G41" s="18">
        <v>0</v>
      </c>
      <c r="H41" s="18">
        <v>0</v>
      </c>
      <c r="I41" s="18">
        <v>0</v>
      </c>
      <c r="J41" s="18">
        <v>0</v>
      </c>
      <c r="K41" s="18">
        <v>0</v>
      </c>
      <c r="L41" s="18">
        <v>0</v>
      </c>
      <c r="M41" s="18">
        <v>0</v>
      </c>
      <c r="N41" s="18">
        <v>0</v>
      </c>
      <c r="O41" s="18">
        <f t="shared" si="6"/>
        <v>0</v>
      </c>
    </row>
    <row r="42" spans="1:15" x14ac:dyDescent="0.25">
      <c r="A42" s="15"/>
      <c r="B42" s="24" t="s">
        <v>53</v>
      </c>
      <c r="C42" s="21"/>
      <c r="D42" s="21"/>
      <c r="E42" s="13"/>
      <c r="F42" s="18">
        <v>0</v>
      </c>
      <c r="G42" s="18">
        <v>0</v>
      </c>
      <c r="H42" s="18">
        <v>0</v>
      </c>
      <c r="I42" s="18">
        <v>0</v>
      </c>
      <c r="J42" s="18">
        <v>0</v>
      </c>
      <c r="K42" s="18">
        <v>0</v>
      </c>
      <c r="L42" s="18">
        <v>0</v>
      </c>
      <c r="M42" s="18">
        <v>0</v>
      </c>
      <c r="N42" s="18">
        <v>0</v>
      </c>
      <c r="O42" s="18">
        <f t="shared" si="6"/>
        <v>0</v>
      </c>
    </row>
    <row r="43" spans="1:15" x14ac:dyDescent="0.25">
      <c r="A43" s="15"/>
      <c r="B43" s="24" t="s">
        <v>54</v>
      </c>
      <c r="C43" s="21"/>
      <c r="D43" s="21"/>
      <c r="E43" s="13"/>
      <c r="F43" s="18">
        <v>0</v>
      </c>
      <c r="G43" s="18">
        <v>0</v>
      </c>
      <c r="H43" s="18">
        <v>0</v>
      </c>
      <c r="I43" s="18">
        <v>0</v>
      </c>
      <c r="J43" s="18">
        <v>0</v>
      </c>
      <c r="K43" s="18">
        <v>0</v>
      </c>
      <c r="L43" s="18">
        <v>0</v>
      </c>
      <c r="M43" s="18">
        <v>0</v>
      </c>
      <c r="N43" s="18">
        <v>0</v>
      </c>
      <c r="O43" s="18">
        <f t="shared" si="6"/>
        <v>0</v>
      </c>
    </row>
    <row r="44" spans="1:15" x14ac:dyDescent="0.25">
      <c r="A44" s="15"/>
      <c r="B44" s="24" t="s">
        <v>55</v>
      </c>
      <c r="C44" s="21"/>
      <c r="D44" s="21"/>
      <c r="E44" s="13"/>
      <c r="F44" s="18">
        <v>0</v>
      </c>
      <c r="G44" s="18">
        <v>0</v>
      </c>
      <c r="H44" s="18">
        <v>0</v>
      </c>
      <c r="I44" s="18">
        <v>0</v>
      </c>
      <c r="J44" s="18">
        <v>0</v>
      </c>
      <c r="K44" s="18">
        <v>0</v>
      </c>
      <c r="L44" s="18">
        <v>0</v>
      </c>
      <c r="M44" s="18">
        <v>0</v>
      </c>
      <c r="N44" s="18">
        <v>0</v>
      </c>
      <c r="O44" s="18">
        <f t="shared" si="6"/>
        <v>0</v>
      </c>
    </row>
    <row r="45" spans="1:15" x14ac:dyDescent="0.25">
      <c r="A45" s="15"/>
      <c r="B45" s="24" t="s">
        <v>56</v>
      </c>
      <c r="C45" s="21"/>
      <c r="D45" s="21"/>
      <c r="E45" s="13"/>
      <c r="F45" s="18">
        <v>0</v>
      </c>
      <c r="G45" s="18">
        <v>0</v>
      </c>
      <c r="H45" s="18">
        <v>0</v>
      </c>
      <c r="I45" s="18">
        <v>0</v>
      </c>
      <c r="J45" s="18">
        <v>0</v>
      </c>
      <c r="K45" s="18">
        <v>0</v>
      </c>
      <c r="L45" s="18">
        <v>0</v>
      </c>
      <c r="M45" s="18">
        <v>0</v>
      </c>
      <c r="N45" s="18">
        <v>0</v>
      </c>
      <c r="O45" s="18">
        <f t="shared" si="6"/>
        <v>0</v>
      </c>
    </row>
    <row r="46" spans="1:15" x14ac:dyDescent="0.25">
      <c r="A46" s="15"/>
      <c r="B46" s="24" t="s">
        <v>57</v>
      </c>
      <c r="C46" s="21"/>
      <c r="D46" s="21"/>
      <c r="E46" s="13"/>
      <c r="F46" s="18">
        <v>0</v>
      </c>
      <c r="G46" s="18">
        <v>0</v>
      </c>
      <c r="H46" s="18">
        <v>0</v>
      </c>
      <c r="I46" s="18">
        <v>0</v>
      </c>
      <c r="J46" s="18">
        <v>0</v>
      </c>
      <c r="K46" s="18">
        <v>0</v>
      </c>
      <c r="L46" s="18">
        <v>0</v>
      </c>
      <c r="M46" s="18">
        <v>0</v>
      </c>
      <c r="N46" s="18">
        <v>0</v>
      </c>
      <c r="O46" s="18">
        <f t="shared" si="6"/>
        <v>0</v>
      </c>
    </row>
    <row r="47" spans="1:15" x14ac:dyDescent="0.25">
      <c r="A47" s="15"/>
      <c r="B47" s="24" t="s">
        <v>56</v>
      </c>
      <c r="C47" s="21"/>
      <c r="D47" s="21"/>
      <c r="E47" s="13"/>
      <c r="F47" s="18">
        <v>0</v>
      </c>
      <c r="G47" s="18">
        <v>0</v>
      </c>
      <c r="H47" s="18">
        <v>0</v>
      </c>
      <c r="I47" s="18">
        <v>0</v>
      </c>
      <c r="J47" s="18">
        <v>0</v>
      </c>
      <c r="K47" s="18">
        <v>0</v>
      </c>
      <c r="L47" s="18">
        <v>0</v>
      </c>
      <c r="M47" s="18">
        <v>0</v>
      </c>
      <c r="N47" s="18">
        <v>0</v>
      </c>
      <c r="O47" s="18">
        <f t="shared" si="6"/>
        <v>0</v>
      </c>
    </row>
    <row r="48" spans="1:15" x14ac:dyDescent="0.25">
      <c r="A48" s="30"/>
      <c r="B48" s="31" t="s">
        <v>58</v>
      </c>
      <c r="C48" s="13"/>
      <c r="D48" s="13"/>
      <c r="E48" s="13"/>
      <c r="F48" s="18">
        <v>0</v>
      </c>
      <c r="G48" s="18">
        <v>0</v>
      </c>
      <c r="H48" s="18">
        <v>0</v>
      </c>
      <c r="I48" s="18">
        <v>0</v>
      </c>
      <c r="J48" s="18">
        <v>0</v>
      </c>
      <c r="K48" s="18">
        <v>0</v>
      </c>
      <c r="L48" s="18">
        <v>0</v>
      </c>
      <c r="M48" s="18">
        <v>0</v>
      </c>
      <c r="N48" s="18">
        <v>0</v>
      </c>
      <c r="O48" s="18">
        <f t="shared" si="6"/>
        <v>0</v>
      </c>
    </row>
    <row r="49" spans="1:15" x14ac:dyDescent="0.25">
      <c r="A49" s="30"/>
      <c r="B49" s="31" t="s">
        <v>59</v>
      </c>
      <c r="C49" s="13"/>
      <c r="D49" s="13"/>
      <c r="E49" s="13"/>
      <c r="F49" s="18">
        <v>0</v>
      </c>
      <c r="G49" s="18">
        <v>0</v>
      </c>
      <c r="H49" s="18">
        <v>0</v>
      </c>
      <c r="I49" s="18">
        <v>0</v>
      </c>
      <c r="J49" s="18">
        <v>0</v>
      </c>
      <c r="K49" s="18">
        <v>0</v>
      </c>
      <c r="L49" s="18">
        <v>0</v>
      </c>
      <c r="M49" s="18">
        <v>0</v>
      </c>
      <c r="N49" s="18">
        <v>0</v>
      </c>
      <c r="O49" s="18">
        <f t="shared" si="6"/>
        <v>0</v>
      </c>
    </row>
    <row r="50" spans="1:15" x14ac:dyDescent="0.25">
      <c r="A50" s="30"/>
      <c r="B50" s="31" t="s">
        <v>60</v>
      </c>
      <c r="C50" s="13"/>
      <c r="D50" s="13"/>
      <c r="E50" s="13"/>
      <c r="F50" s="18">
        <v>0</v>
      </c>
      <c r="G50" s="18">
        <v>0</v>
      </c>
      <c r="H50" s="18">
        <v>0</v>
      </c>
      <c r="I50" s="18">
        <v>0</v>
      </c>
      <c r="J50" s="18">
        <v>0</v>
      </c>
      <c r="K50" s="18">
        <v>0</v>
      </c>
      <c r="L50" s="18">
        <v>0</v>
      </c>
      <c r="M50" s="18">
        <v>0</v>
      </c>
      <c r="N50" s="18">
        <v>0</v>
      </c>
      <c r="O50" s="18">
        <f t="shared" ref="O50" si="7">SUM(F50:F50)</f>
        <v>0</v>
      </c>
    </row>
    <row r="51" spans="1:15" x14ac:dyDescent="0.25">
      <c r="A51" s="32" t="s">
        <v>61</v>
      </c>
      <c r="B51" s="33" t="s">
        <v>62</v>
      </c>
      <c r="C51" s="31"/>
      <c r="D51" s="31"/>
      <c r="E51" s="31"/>
      <c r="F51" s="14">
        <v>0</v>
      </c>
      <c r="G51" s="14">
        <v>0</v>
      </c>
      <c r="H51" s="14">
        <v>0</v>
      </c>
      <c r="I51" s="14">
        <v>0</v>
      </c>
      <c r="J51" s="14">
        <v>0</v>
      </c>
      <c r="K51" s="14">
        <v>0</v>
      </c>
      <c r="L51" s="14">
        <v>0</v>
      </c>
      <c r="M51" s="14">
        <v>0</v>
      </c>
      <c r="N51" s="14">
        <v>0</v>
      </c>
      <c r="O51" s="14">
        <v>0</v>
      </c>
    </row>
    <row r="52" spans="1:15" x14ac:dyDescent="0.25">
      <c r="A52" s="34"/>
      <c r="B52" s="31" t="s">
        <v>63</v>
      </c>
      <c r="C52" s="31"/>
      <c r="D52" s="31"/>
      <c r="E52" s="31"/>
      <c r="F52" s="18">
        <v>0</v>
      </c>
      <c r="G52" s="18">
        <v>0</v>
      </c>
      <c r="H52" s="18">
        <v>0</v>
      </c>
      <c r="I52" s="18">
        <v>0</v>
      </c>
      <c r="J52" s="18">
        <v>0</v>
      </c>
      <c r="K52" s="18">
        <v>0</v>
      </c>
      <c r="L52" s="18">
        <v>0</v>
      </c>
      <c r="M52" s="18">
        <v>0</v>
      </c>
      <c r="N52" s="18">
        <v>0</v>
      </c>
      <c r="O52" s="18">
        <f t="shared" ref="O52:O63" si="8">SUM(F52:F52)</f>
        <v>0</v>
      </c>
    </row>
    <row r="53" spans="1:15" x14ac:dyDescent="0.25">
      <c r="A53" s="34"/>
      <c r="B53" s="31" t="s">
        <v>64</v>
      </c>
      <c r="C53" s="31"/>
      <c r="D53" s="31"/>
      <c r="E53" s="31"/>
      <c r="F53" s="18">
        <v>0</v>
      </c>
      <c r="G53" s="18">
        <v>0</v>
      </c>
      <c r="H53" s="18">
        <v>0</v>
      </c>
      <c r="I53" s="18">
        <v>0</v>
      </c>
      <c r="J53" s="18">
        <v>0</v>
      </c>
      <c r="K53" s="18">
        <v>0</v>
      </c>
      <c r="L53" s="18">
        <v>0</v>
      </c>
      <c r="M53" s="18">
        <v>0</v>
      </c>
      <c r="N53" s="18">
        <v>0</v>
      </c>
      <c r="O53" s="18">
        <f t="shared" si="8"/>
        <v>0</v>
      </c>
    </row>
    <row r="54" spans="1:15" x14ac:dyDescent="0.25">
      <c r="A54" s="34"/>
      <c r="B54" s="31" t="s">
        <v>52</v>
      </c>
      <c r="C54" s="31"/>
      <c r="D54" s="31"/>
      <c r="E54" s="31"/>
      <c r="F54" s="18">
        <v>0</v>
      </c>
      <c r="G54" s="18">
        <v>0</v>
      </c>
      <c r="H54" s="18">
        <v>0</v>
      </c>
      <c r="I54" s="18">
        <v>0</v>
      </c>
      <c r="J54" s="18">
        <v>0</v>
      </c>
      <c r="K54" s="18">
        <v>0</v>
      </c>
      <c r="L54" s="18">
        <v>0</v>
      </c>
      <c r="M54" s="18">
        <v>0</v>
      </c>
      <c r="N54" s="18">
        <v>0</v>
      </c>
      <c r="O54" s="18">
        <f t="shared" si="8"/>
        <v>0</v>
      </c>
    </row>
    <row r="55" spans="1:15" x14ac:dyDescent="0.25">
      <c r="A55" s="34"/>
      <c r="B55" s="31" t="s">
        <v>65</v>
      </c>
      <c r="C55" s="31"/>
      <c r="D55" s="31"/>
      <c r="E55" s="31"/>
      <c r="F55" s="18">
        <v>0</v>
      </c>
      <c r="G55" s="18">
        <v>0</v>
      </c>
      <c r="H55" s="18">
        <v>0</v>
      </c>
      <c r="I55" s="18">
        <v>0</v>
      </c>
      <c r="J55" s="18">
        <v>0</v>
      </c>
      <c r="K55" s="18">
        <v>0</v>
      </c>
      <c r="L55" s="18">
        <v>0</v>
      </c>
      <c r="M55" s="18">
        <v>0</v>
      </c>
      <c r="N55" s="18">
        <v>0</v>
      </c>
      <c r="O55" s="18">
        <f t="shared" si="8"/>
        <v>0</v>
      </c>
    </row>
    <row r="56" spans="1:15" x14ac:dyDescent="0.25">
      <c r="A56" s="34"/>
      <c r="B56" s="31" t="s">
        <v>54</v>
      </c>
      <c r="C56" s="31"/>
      <c r="D56" s="31"/>
      <c r="E56" s="31"/>
      <c r="F56" s="18">
        <v>0</v>
      </c>
      <c r="G56" s="18">
        <v>0</v>
      </c>
      <c r="H56" s="18">
        <v>0</v>
      </c>
      <c r="I56" s="18">
        <v>0</v>
      </c>
      <c r="J56" s="18">
        <v>0</v>
      </c>
      <c r="K56" s="18">
        <v>0</v>
      </c>
      <c r="L56" s="18">
        <v>0</v>
      </c>
      <c r="M56" s="18">
        <v>0</v>
      </c>
      <c r="N56" s="18">
        <v>0</v>
      </c>
      <c r="O56" s="18">
        <f t="shared" si="8"/>
        <v>0</v>
      </c>
    </row>
    <row r="57" spans="1:15" x14ac:dyDescent="0.25">
      <c r="A57" s="32"/>
      <c r="B57" s="31" t="s">
        <v>66</v>
      </c>
      <c r="C57" s="31"/>
      <c r="D57" s="31"/>
      <c r="E57" s="31"/>
      <c r="F57" s="18">
        <v>0</v>
      </c>
      <c r="G57" s="18">
        <v>0</v>
      </c>
      <c r="H57" s="18">
        <v>0</v>
      </c>
      <c r="I57" s="18">
        <v>0</v>
      </c>
      <c r="J57" s="18">
        <v>0</v>
      </c>
      <c r="K57" s="18">
        <v>0</v>
      </c>
      <c r="L57" s="18">
        <v>0</v>
      </c>
      <c r="M57" s="18">
        <v>0</v>
      </c>
      <c r="N57" s="18">
        <v>0</v>
      </c>
      <c r="O57" s="18">
        <f t="shared" si="8"/>
        <v>0</v>
      </c>
    </row>
    <row r="58" spans="1:15" x14ac:dyDescent="0.25">
      <c r="A58" s="34"/>
      <c r="B58" s="24" t="s">
        <v>56</v>
      </c>
      <c r="C58" s="24"/>
      <c r="D58" s="24"/>
      <c r="E58" s="24"/>
      <c r="F58" s="18">
        <v>0</v>
      </c>
      <c r="G58" s="18">
        <v>0</v>
      </c>
      <c r="H58" s="18">
        <v>0</v>
      </c>
      <c r="I58" s="18">
        <v>0</v>
      </c>
      <c r="J58" s="18">
        <v>0</v>
      </c>
      <c r="K58" s="18">
        <v>0</v>
      </c>
      <c r="L58" s="18">
        <v>0</v>
      </c>
      <c r="M58" s="18">
        <v>0</v>
      </c>
      <c r="N58" s="18">
        <v>0</v>
      </c>
      <c r="O58" s="18">
        <f t="shared" si="8"/>
        <v>0</v>
      </c>
    </row>
    <row r="59" spans="1:15" x14ac:dyDescent="0.25">
      <c r="A59" s="15"/>
      <c r="B59" s="24" t="s">
        <v>67</v>
      </c>
      <c r="C59" s="24"/>
      <c r="D59" s="24"/>
      <c r="E59" s="24"/>
      <c r="F59" s="18">
        <v>0</v>
      </c>
      <c r="G59" s="18">
        <v>0</v>
      </c>
      <c r="H59" s="18">
        <v>0</v>
      </c>
      <c r="I59" s="18">
        <v>0</v>
      </c>
      <c r="J59" s="18">
        <v>0</v>
      </c>
      <c r="K59" s="18">
        <v>0</v>
      </c>
      <c r="L59" s="18">
        <v>0</v>
      </c>
      <c r="M59" s="18">
        <v>0</v>
      </c>
      <c r="N59" s="18">
        <v>0</v>
      </c>
      <c r="O59" s="18">
        <f t="shared" si="8"/>
        <v>0</v>
      </c>
    </row>
    <row r="60" spans="1:15" x14ac:dyDescent="0.25">
      <c r="A60" s="15"/>
      <c r="B60" s="24" t="s">
        <v>56</v>
      </c>
      <c r="C60" s="24"/>
      <c r="D60" s="24"/>
      <c r="E60" s="24"/>
      <c r="F60" s="18">
        <v>0</v>
      </c>
      <c r="G60" s="18">
        <v>0</v>
      </c>
      <c r="H60" s="18">
        <v>0</v>
      </c>
      <c r="I60" s="18">
        <v>0</v>
      </c>
      <c r="J60" s="18">
        <v>0</v>
      </c>
      <c r="K60" s="18">
        <v>0</v>
      </c>
      <c r="L60" s="18">
        <v>0</v>
      </c>
      <c r="M60" s="18">
        <v>0</v>
      </c>
      <c r="N60" s="18">
        <v>0</v>
      </c>
      <c r="O60" s="18">
        <f t="shared" si="8"/>
        <v>0</v>
      </c>
    </row>
    <row r="61" spans="1:15" x14ac:dyDescent="0.25">
      <c r="A61" s="15"/>
      <c r="B61" s="24" t="s">
        <v>68</v>
      </c>
      <c r="C61" s="24"/>
      <c r="D61" s="24"/>
      <c r="E61" s="24"/>
      <c r="F61" s="18">
        <v>0</v>
      </c>
      <c r="G61" s="18">
        <v>0</v>
      </c>
      <c r="H61" s="18">
        <v>0</v>
      </c>
      <c r="I61" s="18">
        <v>0</v>
      </c>
      <c r="J61" s="18">
        <v>0</v>
      </c>
      <c r="K61" s="18">
        <v>0</v>
      </c>
      <c r="L61" s="18">
        <v>0</v>
      </c>
      <c r="M61" s="18">
        <v>0</v>
      </c>
      <c r="N61" s="18">
        <v>0</v>
      </c>
      <c r="O61" s="18">
        <f t="shared" si="8"/>
        <v>0</v>
      </c>
    </row>
    <row r="62" spans="1:15" x14ac:dyDescent="0.25">
      <c r="A62" s="15"/>
      <c r="B62" s="24" t="s">
        <v>69</v>
      </c>
      <c r="C62" s="24"/>
      <c r="D62" s="24"/>
      <c r="E62" s="24"/>
      <c r="F62" s="18">
        <v>0</v>
      </c>
      <c r="G62" s="18">
        <v>0</v>
      </c>
      <c r="H62" s="18">
        <v>0</v>
      </c>
      <c r="I62" s="18">
        <v>0</v>
      </c>
      <c r="J62" s="18">
        <v>0</v>
      </c>
      <c r="K62" s="18">
        <v>0</v>
      </c>
      <c r="L62" s="18">
        <v>0</v>
      </c>
      <c r="M62" s="18">
        <v>0</v>
      </c>
      <c r="N62" s="18">
        <v>0</v>
      </c>
      <c r="O62" s="18">
        <f t="shared" si="8"/>
        <v>0</v>
      </c>
    </row>
    <row r="63" spans="1:15" x14ac:dyDescent="0.25">
      <c r="A63" s="15"/>
      <c r="B63" s="24" t="s">
        <v>60</v>
      </c>
      <c r="C63" s="24"/>
      <c r="D63" s="24"/>
      <c r="E63" s="24"/>
      <c r="F63" s="18">
        <v>0</v>
      </c>
      <c r="G63" s="18">
        <v>0</v>
      </c>
      <c r="H63" s="18">
        <v>0</v>
      </c>
      <c r="I63" s="18">
        <v>0</v>
      </c>
      <c r="J63" s="18">
        <v>0</v>
      </c>
      <c r="K63" s="18">
        <v>0</v>
      </c>
      <c r="L63" s="18">
        <v>0</v>
      </c>
      <c r="M63" s="18">
        <v>0</v>
      </c>
      <c r="N63" s="18">
        <v>0</v>
      </c>
      <c r="O63" s="18">
        <f t="shared" si="8"/>
        <v>0</v>
      </c>
    </row>
    <row r="64" spans="1:15" x14ac:dyDescent="0.25">
      <c r="A64" s="35" t="s">
        <v>70</v>
      </c>
      <c r="B64" s="36" t="s">
        <v>71</v>
      </c>
      <c r="C64" s="24"/>
      <c r="D64" s="24"/>
      <c r="E64" s="24"/>
      <c r="F64" s="14">
        <v>0</v>
      </c>
      <c r="G64" s="14">
        <v>0</v>
      </c>
      <c r="H64" s="14">
        <v>0</v>
      </c>
      <c r="I64" s="14">
        <v>0</v>
      </c>
      <c r="J64" s="14">
        <v>0</v>
      </c>
      <c r="K64" s="14">
        <f>+K65+K66</f>
        <v>749823.62</v>
      </c>
      <c r="L64" s="14">
        <f>+L65+L66</f>
        <v>0</v>
      </c>
      <c r="M64" s="14">
        <f>+M65+M66</f>
        <v>210003.54</v>
      </c>
      <c r="N64" s="14">
        <f>+N65+N66</f>
        <v>0</v>
      </c>
      <c r="O64" s="14">
        <f>SUM(O65:O74)</f>
        <v>959827.16</v>
      </c>
    </row>
    <row r="65" spans="1:15" x14ac:dyDescent="0.25">
      <c r="A65" s="15"/>
      <c r="B65" s="24" t="s">
        <v>72</v>
      </c>
      <c r="C65" s="24"/>
      <c r="D65" s="24"/>
      <c r="E65" s="24"/>
      <c r="F65" s="18">
        <v>0</v>
      </c>
      <c r="G65" s="18">
        <v>0</v>
      </c>
      <c r="H65" s="18">
        <v>0</v>
      </c>
      <c r="I65" s="18">
        <v>0</v>
      </c>
      <c r="J65" s="18">
        <v>0</v>
      </c>
      <c r="K65" s="18">
        <v>649523.62</v>
      </c>
      <c r="L65" s="18">
        <v>0</v>
      </c>
      <c r="M65" s="18">
        <v>210003.54</v>
      </c>
      <c r="N65" s="18">
        <v>0</v>
      </c>
      <c r="O65" s="18">
        <f>SUM(F65:M65)</f>
        <v>859527.16</v>
      </c>
    </row>
    <row r="66" spans="1:15" x14ac:dyDescent="0.25">
      <c r="A66" s="15"/>
      <c r="B66" s="24" t="s">
        <v>73</v>
      </c>
      <c r="C66" s="24"/>
      <c r="D66" s="24"/>
      <c r="E66" s="24"/>
      <c r="F66" s="18">
        <v>0</v>
      </c>
      <c r="G66" s="18">
        <v>0</v>
      </c>
      <c r="H66" s="18">
        <v>0</v>
      </c>
      <c r="I66" s="18">
        <v>0</v>
      </c>
      <c r="J66" s="18">
        <v>0</v>
      </c>
      <c r="K66" s="18">
        <v>100300</v>
      </c>
      <c r="L66" s="18">
        <v>0</v>
      </c>
      <c r="M66" s="18">
        <v>0</v>
      </c>
      <c r="N66" s="18">
        <v>0</v>
      </c>
      <c r="O66" s="18">
        <f t="shared" ref="O66:O75" si="9">SUM(F66:M66)</f>
        <v>100300</v>
      </c>
    </row>
    <row r="67" spans="1:15" x14ac:dyDescent="0.25">
      <c r="A67" s="15"/>
      <c r="B67" s="24" t="s">
        <v>74</v>
      </c>
      <c r="C67" s="24"/>
      <c r="D67" s="24"/>
      <c r="E67" s="24"/>
      <c r="F67" s="18">
        <v>0</v>
      </c>
      <c r="G67" s="18">
        <v>0</v>
      </c>
      <c r="H67" s="18">
        <v>0</v>
      </c>
      <c r="I67" s="18">
        <v>0</v>
      </c>
      <c r="J67" s="18">
        <v>0</v>
      </c>
      <c r="K67" s="18">
        <v>0</v>
      </c>
      <c r="L67" s="18">
        <v>0</v>
      </c>
      <c r="M67" s="18">
        <v>0</v>
      </c>
      <c r="N67" s="18">
        <v>0</v>
      </c>
      <c r="O67" s="18">
        <f t="shared" si="9"/>
        <v>0</v>
      </c>
    </row>
    <row r="68" spans="1:15" x14ac:dyDescent="0.25">
      <c r="A68" s="15"/>
      <c r="B68" s="24" t="s">
        <v>75</v>
      </c>
      <c r="C68" s="24"/>
      <c r="D68" s="24"/>
      <c r="E68" s="24"/>
      <c r="F68" s="18">
        <v>0</v>
      </c>
      <c r="G68" s="18">
        <v>0</v>
      </c>
      <c r="H68" s="18">
        <v>0</v>
      </c>
      <c r="I68" s="18">
        <v>0</v>
      </c>
      <c r="J68" s="18">
        <v>0</v>
      </c>
      <c r="K68" s="18">
        <v>0</v>
      </c>
      <c r="L68" s="18">
        <v>0</v>
      </c>
      <c r="M68" s="18">
        <v>0</v>
      </c>
      <c r="N68" s="18">
        <v>0</v>
      </c>
      <c r="O68" s="18">
        <f t="shared" si="9"/>
        <v>0</v>
      </c>
    </row>
    <row r="69" spans="1:15" x14ac:dyDescent="0.25">
      <c r="A69" s="15"/>
      <c r="B69" s="24" t="s">
        <v>76</v>
      </c>
      <c r="C69" s="24"/>
      <c r="D69" s="24"/>
      <c r="E69" s="24"/>
      <c r="F69" s="18">
        <v>0</v>
      </c>
      <c r="G69" s="18">
        <v>0</v>
      </c>
      <c r="H69" s="18">
        <v>0</v>
      </c>
      <c r="I69" s="18">
        <v>0</v>
      </c>
      <c r="J69" s="18">
        <v>0</v>
      </c>
      <c r="K69" s="18">
        <v>0</v>
      </c>
      <c r="L69" s="18">
        <v>0</v>
      </c>
      <c r="M69" s="18">
        <v>0</v>
      </c>
      <c r="N69" s="18">
        <v>0</v>
      </c>
      <c r="O69" s="18">
        <f t="shared" si="9"/>
        <v>0</v>
      </c>
    </row>
    <row r="70" spans="1:15" x14ac:dyDescent="0.25">
      <c r="A70" s="15"/>
      <c r="B70" s="24" t="s">
        <v>77</v>
      </c>
      <c r="C70" s="24"/>
      <c r="D70" s="24"/>
      <c r="E70" s="24"/>
      <c r="F70" s="18">
        <v>0</v>
      </c>
      <c r="G70" s="18">
        <v>0</v>
      </c>
      <c r="H70" s="18">
        <v>0</v>
      </c>
      <c r="I70" s="18">
        <v>0</v>
      </c>
      <c r="J70" s="18">
        <v>0</v>
      </c>
      <c r="K70" s="18">
        <v>0</v>
      </c>
      <c r="L70" s="18">
        <v>0</v>
      </c>
      <c r="M70" s="18">
        <v>0</v>
      </c>
      <c r="N70" s="18">
        <v>0</v>
      </c>
      <c r="O70" s="18">
        <f t="shared" si="9"/>
        <v>0</v>
      </c>
    </row>
    <row r="71" spans="1:15" x14ac:dyDescent="0.25">
      <c r="A71" s="15"/>
      <c r="B71" s="24" t="s">
        <v>78</v>
      </c>
      <c r="C71" s="24"/>
      <c r="D71" s="24"/>
      <c r="E71" s="24"/>
      <c r="F71" s="18">
        <v>0</v>
      </c>
      <c r="G71" s="18">
        <v>0</v>
      </c>
      <c r="H71" s="18">
        <v>0</v>
      </c>
      <c r="I71" s="18">
        <v>0</v>
      </c>
      <c r="J71" s="18">
        <v>0</v>
      </c>
      <c r="K71" s="18">
        <v>0</v>
      </c>
      <c r="L71" s="18">
        <v>0</v>
      </c>
      <c r="M71" s="18">
        <v>0</v>
      </c>
      <c r="N71" s="18">
        <v>0</v>
      </c>
      <c r="O71" s="18">
        <f t="shared" si="9"/>
        <v>0</v>
      </c>
    </row>
    <row r="72" spans="1:15" x14ac:dyDescent="0.25">
      <c r="A72" s="15"/>
      <c r="B72" s="24" t="s">
        <v>79</v>
      </c>
      <c r="C72" s="24"/>
      <c r="D72" s="24"/>
      <c r="E72" s="24"/>
      <c r="F72" s="18">
        <v>0</v>
      </c>
      <c r="G72" s="18">
        <v>0</v>
      </c>
      <c r="H72" s="18">
        <v>0</v>
      </c>
      <c r="I72" s="18">
        <v>0</v>
      </c>
      <c r="J72" s="18">
        <v>0</v>
      </c>
      <c r="K72" s="18">
        <v>0</v>
      </c>
      <c r="L72" s="18">
        <v>0</v>
      </c>
      <c r="M72" s="18">
        <v>0</v>
      </c>
      <c r="N72" s="18">
        <v>0</v>
      </c>
      <c r="O72" s="18">
        <f t="shared" si="9"/>
        <v>0</v>
      </c>
    </row>
    <row r="73" spans="1:15" x14ac:dyDescent="0.25">
      <c r="A73" s="15"/>
      <c r="B73" s="24" t="s">
        <v>80</v>
      </c>
      <c r="C73" s="24"/>
      <c r="D73" s="24"/>
      <c r="E73" s="24"/>
      <c r="F73" s="18">
        <v>0</v>
      </c>
      <c r="G73" s="18">
        <v>0</v>
      </c>
      <c r="H73" s="18">
        <v>0</v>
      </c>
      <c r="I73" s="18">
        <v>0</v>
      </c>
      <c r="J73" s="18">
        <v>0</v>
      </c>
      <c r="K73" s="18">
        <v>0</v>
      </c>
      <c r="L73" s="18">
        <v>0</v>
      </c>
      <c r="M73" s="18">
        <v>0</v>
      </c>
      <c r="N73" s="18">
        <v>0</v>
      </c>
      <c r="O73" s="18">
        <f t="shared" si="9"/>
        <v>0</v>
      </c>
    </row>
    <row r="74" spans="1:15" x14ac:dyDescent="0.25">
      <c r="A74" s="15"/>
      <c r="B74" s="24" t="s">
        <v>81</v>
      </c>
      <c r="C74" s="24"/>
      <c r="D74" s="24"/>
      <c r="E74" s="24"/>
      <c r="F74" s="18">
        <v>0</v>
      </c>
      <c r="G74" s="18">
        <v>0</v>
      </c>
      <c r="H74" s="18">
        <v>0</v>
      </c>
      <c r="I74" s="18">
        <v>0</v>
      </c>
      <c r="J74" s="18">
        <v>0</v>
      </c>
      <c r="K74" s="18">
        <v>0</v>
      </c>
      <c r="L74" s="18">
        <v>0</v>
      </c>
      <c r="M74" s="18">
        <v>0</v>
      </c>
      <c r="N74" s="18">
        <v>0</v>
      </c>
      <c r="O74" s="18">
        <f t="shared" si="9"/>
        <v>0</v>
      </c>
    </row>
    <row r="75" spans="1:15" x14ac:dyDescent="0.25">
      <c r="A75" s="15"/>
      <c r="B75" s="24" t="s">
        <v>82</v>
      </c>
      <c r="C75" s="24"/>
      <c r="D75" s="24"/>
      <c r="E75" s="24"/>
      <c r="F75" s="18">
        <v>0</v>
      </c>
      <c r="G75" s="18">
        <v>0</v>
      </c>
      <c r="H75" s="18">
        <v>0</v>
      </c>
      <c r="I75" s="18">
        <v>0</v>
      </c>
      <c r="J75" s="18">
        <v>0</v>
      </c>
      <c r="K75" s="18">
        <v>0</v>
      </c>
      <c r="L75" s="18">
        <v>0</v>
      </c>
      <c r="M75" s="18">
        <v>0</v>
      </c>
      <c r="N75" s="18">
        <v>0</v>
      </c>
      <c r="O75" s="18">
        <f t="shared" si="9"/>
        <v>0</v>
      </c>
    </row>
    <row r="76" spans="1:15" x14ac:dyDescent="0.25">
      <c r="A76" s="35" t="s">
        <v>83</v>
      </c>
      <c r="B76" s="36" t="s">
        <v>84</v>
      </c>
      <c r="C76" s="24"/>
      <c r="D76" s="24"/>
      <c r="E76" s="24"/>
      <c r="F76" s="14">
        <v>0</v>
      </c>
      <c r="G76" s="14">
        <v>0</v>
      </c>
      <c r="H76" s="14">
        <v>0</v>
      </c>
      <c r="I76" s="14">
        <v>0</v>
      </c>
      <c r="J76" s="14">
        <v>0</v>
      </c>
      <c r="K76" s="14">
        <v>0</v>
      </c>
      <c r="L76" s="14">
        <v>0</v>
      </c>
      <c r="M76" s="14">
        <v>0</v>
      </c>
      <c r="N76" s="14">
        <v>0</v>
      </c>
      <c r="O76" s="14">
        <v>0</v>
      </c>
    </row>
    <row r="77" spans="1:15" x14ac:dyDescent="0.25">
      <c r="A77" s="35"/>
      <c r="B77" s="24" t="s">
        <v>85</v>
      </c>
      <c r="C77" s="24"/>
      <c r="D77" s="24"/>
      <c r="E77" s="24"/>
      <c r="F77" s="18">
        <v>0</v>
      </c>
      <c r="G77" s="18">
        <v>0</v>
      </c>
      <c r="H77" s="18">
        <v>0</v>
      </c>
      <c r="I77" s="18">
        <v>0</v>
      </c>
      <c r="J77" s="18">
        <v>0</v>
      </c>
      <c r="K77" s="18">
        <v>0</v>
      </c>
      <c r="L77" s="18">
        <v>0</v>
      </c>
      <c r="M77" s="18">
        <v>0</v>
      </c>
      <c r="N77" s="18">
        <v>0</v>
      </c>
      <c r="O77" s="18">
        <f t="shared" ref="O77:O92" si="10">SUM(F77:F77)</f>
        <v>0</v>
      </c>
    </row>
    <row r="78" spans="1:15" x14ac:dyDescent="0.25">
      <c r="A78" s="35"/>
      <c r="B78" s="24" t="s">
        <v>86</v>
      </c>
      <c r="C78" s="24"/>
      <c r="D78" s="24"/>
      <c r="E78" s="24"/>
      <c r="F78" s="18">
        <v>0</v>
      </c>
      <c r="G78" s="18">
        <v>0</v>
      </c>
      <c r="H78" s="18">
        <v>0</v>
      </c>
      <c r="I78" s="18">
        <v>0</v>
      </c>
      <c r="J78" s="18">
        <v>0</v>
      </c>
      <c r="K78" s="18">
        <v>0</v>
      </c>
      <c r="L78" s="18">
        <v>0</v>
      </c>
      <c r="M78" s="18">
        <v>0</v>
      </c>
      <c r="N78" s="18">
        <v>0</v>
      </c>
      <c r="O78" s="18">
        <f t="shared" si="10"/>
        <v>0</v>
      </c>
    </row>
    <row r="79" spans="1:15" x14ac:dyDescent="0.25">
      <c r="A79" s="35"/>
      <c r="B79" s="24" t="s">
        <v>87</v>
      </c>
      <c r="C79" s="24"/>
      <c r="D79" s="24"/>
      <c r="E79" s="24"/>
      <c r="F79" s="18">
        <v>0</v>
      </c>
      <c r="G79" s="18">
        <v>0</v>
      </c>
      <c r="H79" s="18">
        <v>0</v>
      </c>
      <c r="I79" s="18">
        <v>0</v>
      </c>
      <c r="J79" s="18">
        <v>0</v>
      </c>
      <c r="K79" s="18">
        <v>0</v>
      </c>
      <c r="L79" s="18">
        <v>0</v>
      </c>
      <c r="M79" s="18">
        <v>0</v>
      </c>
      <c r="N79" s="18">
        <v>0</v>
      </c>
      <c r="O79" s="18">
        <f t="shared" si="10"/>
        <v>0</v>
      </c>
    </row>
    <row r="80" spans="1:15" x14ac:dyDescent="0.25">
      <c r="A80" s="35"/>
      <c r="B80" s="24" t="s">
        <v>88</v>
      </c>
      <c r="C80" s="24"/>
      <c r="D80" s="24"/>
      <c r="E80" s="24"/>
      <c r="F80" s="18">
        <v>0</v>
      </c>
      <c r="G80" s="18">
        <v>0</v>
      </c>
      <c r="H80" s="18">
        <v>0</v>
      </c>
      <c r="I80" s="18">
        <v>0</v>
      </c>
      <c r="J80" s="18">
        <v>0</v>
      </c>
      <c r="K80" s="18">
        <v>0</v>
      </c>
      <c r="L80" s="18">
        <v>0</v>
      </c>
      <c r="M80" s="18">
        <v>0</v>
      </c>
      <c r="N80" s="18">
        <v>0</v>
      </c>
      <c r="O80" s="18">
        <f t="shared" si="10"/>
        <v>0</v>
      </c>
    </row>
    <row r="81" spans="1:15" x14ac:dyDescent="0.25">
      <c r="A81" s="35"/>
      <c r="B81" s="24" t="s">
        <v>89</v>
      </c>
      <c r="C81" s="24"/>
      <c r="D81" s="24"/>
      <c r="E81" s="24"/>
      <c r="F81" s="18">
        <v>0</v>
      </c>
      <c r="G81" s="18">
        <v>0</v>
      </c>
      <c r="H81" s="18">
        <v>0</v>
      </c>
      <c r="I81" s="18">
        <v>0</v>
      </c>
      <c r="J81" s="18">
        <v>0</v>
      </c>
      <c r="K81" s="18">
        <v>0</v>
      </c>
      <c r="L81" s="18">
        <v>0</v>
      </c>
      <c r="M81" s="18">
        <v>0</v>
      </c>
      <c r="N81" s="18">
        <v>0</v>
      </c>
      <c r="O81" s="18">
        <f t="shared" si="10"/>
        <v>0</v>
      </c>
    </row>
    <row r="82" spans="1:15" x14ac:dyDescent="0.25">
      <c r="A82" s="35" t="s">
        <v>90</v>
      </c>
      <c r="B82" s="36" t="s">
        <v>91</v>
      </c>
      <c r="C82" s="24"/>
      <c r="D82" s="24"/>
      <c r="E82" s="24"/>
      <c r="F82" s="14">
        <v>0</v>
      </c>
      <c r="G82" s="14">
        <v>0</v>
      </c>
      <c r="H82" s="14">
        <v>0</v>
      </c>
      <c r="I82" s="14">
        <v>0</v>
      </c>
      <c r="J82" s="14">
        <v>0</v>
      </c>
      <c r="K82" s="14">
        <v>0</v>
      </c>
      <c r="L82" s="14">
        <v>0</v>
      </c>
      <c r="M82" s="14">
        <v>0</v>
      </c>
      <c r="N82" s="14">
        <v>0</v>
      </c>
      <c r="O82" s="18">
        <f t="shared" si="10"/>
        <v>0</v>
      </c>
    </row>
    <row r="83" spans="1:15" x14ac:dyDescent="0.25">
      <c r="A83" s="35"/>
      <c r="B83" s="36" t="s">
        <v>92</v>
      </c>
      <c r="C83" s="24"/>
      <c r="D83" s="24"/>
      <c r="E83" s="24"/>
      <c r="F83" s="18">
        <v>0</v>
      </c>
      <c r="G83" s="18">
        <v>0</v>
      </c>
      <c r="H83" s="18">
        <v>0</v>
      </c>
      <c r="I83" s="18">
        <v>0</v>
      </c>
      <c r="J83" s="18">
        <v>0</v>
      </c>
      <c r="K83" s="18">
        <v>0</v>
      </c>
      <c r="L83" s="18">
        <v>0</v>
      </c>
      <c r="M83" s="18">
        <v>0</v>
      </c>
      <c r="N83" s="18">
        <v>0</v>
      </c>
      <c r="O83" s="18">
        <f t="shared" si="10"/>
        <v>0</v>
      </c>
    </row>
    <row r="84" spans="1:15" x14ac:dyDescent="0.25">
      <c r="A84" s="35"/>
      <c r="B84" s="24" t="s">
        <v>93</v>
      </c>
      <c r="C84" s="24"/>
      <c r="D84" s="24"/>
      <c r="E84" s="24"/>
      <c r="F84" s="18">
        <v>0</v>
      </c>
      <c r="G84" s="18">
        <v>0</v>
      </c>
      <c r="H84" s="18">
        <v>0</v>
      </c>
      <c r="I84" s="18">
        <v>0</v>
      </c>
      <c r="J84" s="18">
        <v>0</v>
      </c>
      <c r="K84" s="18">
        <v>0</v>
      </c>
      <c r="L84" s="18">
        <v>0</v>
      </c>
      <c r="M84" s="18">
        <v>0</v>
      </c>
      <c r="N84" s="18">
        <v>0</v>
      </c>
      <c r="O84" s="18">
        <f t="shared" si="10"/>
        <v>0</v>
      </c>
    </row>
    <row r="85" spans="1:15" x14ac:dyDescent="0.25">
      <c r="A85" s="35"/>
      <c r="B85" s="24" t="s">
        <v>94</v>
      </c>
      <c r="C85" s="24"/>
      <c r="D85" s="24"/>
      <c r="E85" s="24"/>
      <c r="F85" s="18">
        <v>0</v>
      </c>
      <c r="G85" s="18">
        <v>0</v>
      </c>
      <c r="H85" s="18">
        <v>0</v>
      </c>
      <c r="I85" s="18">
        <v>0</v>
      </c>
      <c r="J85" s="18">
        <v>0</v>
      </c>
      <c r="K85" s="18">
        <v>0</v>
      </c>
      <c r="L85" s="18">
        <v>0</v>
      </c>
      <c r="M85" s="18">
        <v>0</v>
      </c>
      <c r="N85" s="18">
        <v>0</v>
      </c>
      <c r="O85" s="18">
        <f t="shared" si="10"/>
        <v>0</v>
      </c>
    </row>
    <row r="86" spans="1:15" x14ac:dyDescent="0.25">
      <c r="A86" s="35"/>
      <c r="B86" s="24" t="s">
        <v>95</v>
      </c>
      <c r="C86" s="24"/>
      <c r="D86" s="24"/>
      <c r="E86" s="24"/>
      <c r="F86" s="18">
        <v>0</v>
      </c>
      <c r="G86" s="18">
        <v>0</v>
      </c>
      <c r="H86" s="18">
        <v>0</v>
      </c>
      <c r="I86" s="18">
        <v>0</v>
      </c>
      <c r="J86" s="18">
        <v>0</v>
      </c>
      <c r="K86" s="18">
        <v>0</v>
      </c>
      <c r="L86" s="18">
        <v>0</v>
      </c>
      <c r="M86" s="18">
        <v>0</v>
      </c>
      <c r="N86" s="18">
        <v>0</v>
      </c>
      <c r="O86" s="18">
        <f t="shared" si="10"/>
        <v>0</v>
      </c>
    </row>
    <row r="87" spans="1:15" x14ac:dyDescent="0.25">
      <c r="A87" s="35" t="s">
        <v>96</v>
      </c>
      <c r="B87" s="36" t="s">
        <v>97</v>
      </c>
      <c r="C87" s="24"/>
      <c r="D87" s="24"/>
      <c r="E87" s="24"/>
      <c r="F87" s="14">
        <v>0</v>
      </c>
      <c r="G87" s="14">
        <v>0</v>
      </c>
      <c r="H87" s="14">
        <v>0</v>
      </c>
      <c r="I87" s="14">
        <v>0</v>
      </c>
      <c r="J87" s="14">
        <v>0</v>
      </c>
      <c r="K87" s="14">
        <v>0</v>
      </c>
      <c r="L87" s="14">
        <v>0</v>
      </c>
      <c r="M87" s="14">
        <v>0</v>
      </c>
      <c r="N87" s="14">
        <v>0</v>
      </c>
      <c r="O87" s="18">
        <f t="shared" si="10"/>
        <v>0</v>
      </c>
    </row>
    <row r="88" spans="1:15" x14ac:dyDescent="0.25">
      <c r="A88" s="35"/>
      <c r="B88" s="24" t="s">
        <v>98</v>
      </c>
      <c r="C88" s="24"/>
      <c r="D88" s="24"/>
      <c r="E88" s="24"/>
      <c r="F88" s="18">
        <v>0</v>
      </c>
      <c r="G88" s="18">
        <v>0</v>
      </c>
      <c r="H88" s="18">
        <v>0</v>
      </c>
      <c r="I88" s="18">
        <v>0</v>
      </c>
      <c r="J88" s="18">
        <v>0</v>
      </c>
      <c r="K88" s="18">
        <v>0</v>
      </c>
      <c r="L88" s="18">
        <v>0</v>
      </c>
      <c r="M88" s="18">
        <v>0</v>
      </c>
      <c r="N88" s="18">
        <v>0</v>
      </c>
      <c r="O88" s="18">
        <f t="shared" si="10"/>
        <v>0</v>
      </c>
    </row>
    <row r="89" spans="1:15" x14ac:dyDescent="0.25">
      <c r="A89" s="35"/>
      <c r="B89" s="24" t="s">
        <v>99</v>
      </c>
      <c r="C89" s="24"/>
      <c r="D89" s="24"/>
      <c r="E89" s="24"/>
      <c r="F89" s="18">
        <v>0</v>
      </c>
      <c r="G89" s="18">
        <v>0</v>
      </c>
      <c r="H89" s="18">
        <v>0</v>
      </c>
      <c r="I89" s="18">
        <v>0</v>
      </c>
      <c r="J89" s="18">
        <v>0</v>
      </c>
      <c r="K89" s="18">
        <v>0</v>
      </c>
      <c r="L89" s="18">
        <v>0</v>
      </c>
      <c r="M89" s="18">
        <v>0</v>
      </c>
      <c r="N89" s="18">
        <v>0</v>
      </c>
      <c r="O89" s="18">
        <f t="shared" si="10"/>
        <v>0</v>
      </c>
    </row>
    <row r="90" spans="1:15" x14ac:dyDescent="0.25">
      <c r="A90" s="35"/>
      <c r="B90" s="24" t="s">
        <v>100</v>
      </c>
      <c r="C90" s="24"/>
      <c r="D90" s="24"/>
      <c r="E90" s="24"/>
      <c r="F90" s="18">
        <v>0</v>
      </c>
      <c r="G90" s="18">
        <v>0</v>
      </c>
      <c r="H90" s="18">
        <v>0</v>
      </c>
      <c r="I90" s="18">
        <v>0</v>
      </c>
      <c r="J90" s="18">
        <v>0</v>
      </c>
      <c r="K90" s="18">
        <v>0</v>
      </c>
      <c r="L90" s="18">
        <v>0</v>
      </c>
      <c r="M90" s="18">
        <v>0</v>
      </c>
      <c r="N90" s="18">
        <v>0</v>
      </c>
      <c r="O90" s="18">
        <f t="shared" si="10"/>
        <v>0</v>
      </c>
    </row>
    <row r="91" spans="1:15" x14ac:dyDescent="0.25">
      <c r="A91" s="35"/>
      <c r="B91" s="24" t="s">
        <v>101</v>
      </c>
      <c r="C91" s="24"/>
      <c r="D91" s="24"/>
      <c r="E91" s="24"/>
      <c r="F91" s="18">
        <v>0</v>
      </c>
      <c r="G91" s="18">
        <v>0</v>
      </c>
      <c r="H91" s="18">
        <v>0</v>
      </c>
      <c r="I91" s="18">
        <v>0</v>
      </c>
      <c r="J91" s="18">
        <v>0</v>
      </c>
      <c r="K91" s="18">
        <v>0</v>
      </c>
      <c r="L91" s="18">
        <v>0</v>
      </c>
      <c r="M91" s="18">
        <v>0</v>
      </c>
      <c r="N91" s="18">
        <v>0</v>
      </c>
      <c r="O91" s="18">
        <f t="shared" si="10"/>
        <v>0</v>
      </c>
    </row>
    <row r="92" spans="1:15" x14ac:dyDescent="0.25">
      <c r="A92" s="15"/>
      <c r="B92" s="24" t="s">
        <v>102</v>
      </c>
      <c r="C92" s="24"/>
      <c r="D92" s="24"/>
      <c r="E92" s="24"/>
      <c r="F92" s="18">
        <v>0</v>
      </c>
      <c r="G92" s="18">
        <v>0</v>
      </c>
      <c r="H92" s="18">
        <v>0</v>
      </c>
      <c r="I92" s="18">
        <v>0</v>
      </c>
      <c r="J92" s="18">
        <v>0</v>
      </c>
      <c r="K92" s="18">
        <v>0</v>
      </c>
      <c r="L92" s="18">
        <v>0</v>
      </c>
      <c r="M92" s="18">
        <v>0</v>
      </c>
      <c r="N92" s="18">
        <v>0</v>
      </c>
      <c r="O92" s="18">
        <f t="shared" si="10"/>
        <v>0</v>
      </c>
    </row>
    <row r="93" spans="1:15" x14ac:dyDescent="0.25">
      <c r="A93" s="15"/>
      <c r="B93" s="36" t="s">
        <v>103</v>
      </c>
      <c r="C93" s="24"/>
      <c r="D93" s="24"/>
      <c r="E93" s="24"/>
      <c r="F93" s="37">
        <f t="shared" ref="F93:J93" si="11">+F27+F8+F14</f>
        <v>17780000.490000002</v>
      </c>
      <c r="G93" s="37">
        <f t="shared" si="11"/>
        <v>19866732.190000001</v>
      </c>
      <c r="H93" s="37">
        <f t="shared" si="11"/>
        <v>28210037.259999998</v>
      </c>
      <c r="I93" s="37">
        <f t="shared" si="11"/>
        <v>24984925.199999999</v>
      </c>
      <c r="J93" s="37">
        <f t="shared" si="11"/>
        <v>20805510.190000001</v>
      </c>
      <c r="K93" s="37">
        <f>+K64+K38+K27+K14+K8</f>
        <v>42594786.32</v>
      </c>
      <c r="L93" s="37">
        <f>+L64+L38+L27+L14+L8</f>
        <v>27529792.299999997</v>
      </c>
      <c r="M93" s="37">
        <f>+M64+M38+M27+M14+M8</f>
        <v>25358423.359999999</v>
      </c>
      <c r="N93" s="37">
        <f>+N64+N38+N27+N14+N8</f>
        <v>35120345.439999998</v>
      </c>
      <c r="O93" s="37">
        <f>+O27+O14+O8+O64</f>
        <v>242692554.78999996</v>
      </c>
    </row>
    <row r="94" spans="1:15" x14ac:dyDescent="0.25">
      <c r="A94" s="15"/>
      <c r="B94" s="36"/>
      <c r="C94" s="24"/>
      <c r="D94" s="24"/>
      <c r="E94" s="24"/>
      <c r="F94" s="18"/>
      <c r="G94" s="18"/>
      <c r="H94" s="18"/>
      <c r="I94" s="18"/>
      <c r="J94" s="18"/>
      <c r="K94" s="18"/>
      <c r="L94" s="18"/>
      <c r="M94" s="18"/>
      <c r="N94" s="18"/>
      <c r="O94" s="18"/>
    </row>
    <row r="95" spans="1:15" ht="15.75" thickBot="1" x14ac:dyDescent="0.3">
      <c r="A95" s="15"/>
      <c r="B95" s="36" t="s">
        <v>104</v>
      </c>
      <c r="C95" s="24"/>
      <c r="D95" s="24"/>
      <c r="E95" s="24"/>
      <c r="F95" s="18"/>
      <c r="G95" s="18"/>
      <c r="H95" s="38">
        <v>-3021.4</v>
      </c>
      <c r="I95" s="14"/>
      <c r="J95" s="38">
        <v>-49274.02</v>
      </c>
      <c r="K95" s="14"/>
      <c r="L95" s="14"/>
      <c r="M95" s="14"/>
      <c r="N95" s="14"/>
      <c r="O95" s="18">
        <f>+J95+H95</f>
        <v>-52295.42</v>
      </c>
    </row>
    <row r="96" spans="1:15" ht="16.5" thickTop="1" thickBot="1" x14ac:dyDescent="0.3">
      <c r="A96" s="15"/>
      <c r="B96" s="36" t="s">
        <v>105</v>
      </c>
      <c r="C96" s="24"/>
      <c r="D96" s="24"/>
      <c r="E96" s="24"/>
      <c r="F96" s="18"/>
      <c r="G96" s="18"/>
      <c r="H96" s="18"/>
      <c r="I96" s="18"/>
      <c r="J96" s="18"/>
      <c r="K96" s="18"/>
      <c r="L96" s="18"/>
      <c r="M96" s="38">
        <v>-225000.03</v>
      </c>
      <c r="N96" s="18"/>
      <c r="O96" s="39">
        <f>+M96</f>
        <v>-225000.03</v>
      </c>
    </row>
    <row r="97" spans="1:15" ht="15.75" thickTop="1" x14ac:dyDescent="0.25">
      <c r="A97" s="35" t="s">
        <v>106</v>
      </c>
      <c r="B97" s="36" t="s">
        <v>107</v>
      </c>
      <c r="C97" s="24"/>
      <c r="D97" s="24"/>
      <c r="E97" s="24"/>
      <c r="F97" s="18"/>
      <c r="G97" s="18"/>
      <c r="H97" s="18"/>
      <c r="I97" s="18"/>
      <c r="J97" s="18"/>
      <c r="K97" s="18"/>
      <c r="L97" s="18"/>
      <c r="M97" s="18"/>
      <c r="N97" s="18"/>
    </row>
    <row r="98" spans="1:15" x14ac:dyDescent="0.25">
      <c r="A98" s="35" t="s">
        <v>108</v>
      </c>
      <c r="B98" s="36" t="s">
        <v>109</v>
      </c>
      <c r="C98" s="24"/>
      <c r="D98" s="24"/>
      <c r="E98" s="24"/>
      <c r="F98" s="14">
        <v>0</v>
      </c>
      <c r="G98" s="14">
        <v>0</v>
      </c>
      <c r="H98" s="14">
        <v>0</v>
      </c>
      <c r="I98" s="14">
        <v>0</v>
      </c>
      <c r="J98" s="14">
        <v>0</v>
      </c>
      <c r="K98" s="14">
        <v>0</v>
      </c>
      <c r="L98" s="14">
        <v>0</v>
      </c>
      <c r="M98" s="14">
        <v>0</v>
      </c>
      <c r="N98" s="14">
        <v>0</v>
      </c>
      <c r="O98" s="14">
        <v>0</v>
      </c>
    </row>
    <row r="99" spans="1:15" x14ac:dyDescent="0.25">
      <c r="A99" s="15"/>
      <c r="B99" s="24" t="s">
        <v>110</v>
      </c>
      <c r="C99" s="24"/>
      <c r="D99" s="24" t="s">
        <v>111</v>
      </c>
      <c r="E99" s="24"/>
      <c r="F99" s="18">
        <v>0</v>
      </c>
      <c r="G99" s="18">
        <v>0</v>
      </c>
      <c r="H99" s="18">
        <v>0</v>
      </c>
      <c r="I99" s="18">
        <v>0</v>
      </c>
      <c r="J99" s="18">
        <v>0</v>
      </c>
      <c r="K99" s="18">
        <v>0</v>
      </c>
      <c r="L99" s="18">
        <v>0</v>
      </c>
      <c r="M99" s="18">
        <v>0</v>
      </c>
      <c r="N99" s="18">
        <v>0</v>
      </c>
      <c r="O99" s="18">
        <v>0</v>
      </c>
    </row>
    <row r="100" spans="1:15" x14ac:dyDescent="0.25">
      <c r="A100" s="15"/>
      <c r="B100" s="24" t="s">
        <v>112</v>
      </c>
      <c r="C100" s="24"/>
      <c r="D100" s="24"/>
      <c r="E100" s="24"/>
      <c r="F100" s="18">
        <v>0</v>
      </c>
      <c r="G100" s="18">
        <v>0</v>
      </c>
      <c r="H100" s="18">
        <v>0</v>
      </c>
      <c r="I100" s="18">
        <v>0</v>
      </c>
      <c r="J100" s="18">
        <v>0</v>
      </c>
      <c r="K100" s="18">
        <v>0</v>
      </c>
      <c r="L100" s="18">
        <v>0</v>
      </c>
      <c r="M100" s="18">
        <v>0</v>
      </c>
      <c r="N100" s="18">
        <v>0</v>
      </c>
      <c r="O100" s="18">
        <v>0</v>
      </c>
    </row>
    <row r="101" spans="1:15" x14ac:dyDescent="0.25">
      <c r="A101" s="35" t="s">
        <v>113</v>
      </c>
      <c r="B101" s="40" t="s">
        <v>114</v>
      </c>
      <c r="C101" s="24"/>
      <c r="D101" s="24"/>
      <c r="E101" s="24"/>
      <c r="F101" s="14">
        <v>0</v>
      </c>
      <c r="G101" s="14">
        <v>0</v>
      </c>
      <c r="H101" s="14">
        <v>0</v>
      </c>
      <c r="I101" s="14">
        <v>0</v>
      </c>
      <c r="J101" s="14">
        <v>0</v>
      </c>
      <c r="K101" s="14">
        <v>0</v>
      </c>
      <c r="L101" s="14">
        <v>0</v>
      </c>
      <c r="M101" s="14">
        <v>0</v>
      </c>
      <c r="N101" s="14">
        <v>0</v>
      </c>
      <c r="O101" s="14">
        <v>0</v>
      </c>
    </row>
    <row r="102" spans="1:15" x14ac:dyDescent="0.25">
      <c r="A102" s="15"/>
      <c r="B102" s="24" t="s">
        <v>115</v>
      </c>
      <c r="C102" s="24"/>
      <c r="D102" s="24"/>
      <c r="E102" s="24"/>
      <c r="F102" s="18">
        <v>0</v>
      </c>
      <c r="G102" s="18">
        <v>0</v>
      </c>
      <c r="H102" s="18">
        <v>0</v>
      </c>
      <c r="I102" s="18">
        <v>0</v>
      </c>
      <c r="J102" s="18">
        <v>0</v>
      </c>
      <c r="K102" s="18">
        <v>0</v>
      </c>
      <c r="L102" s="18">
        <v>0</v>
      </c>
      <c r="M102" s="18">
        <v>0</v>
      </c>
      <c r="N102" s="18">
        <v>0</v>
      </c>
      <c r="O102" s="18">
        <v>0</v>
      </c>
    </row>
    <row r="103" spans="1:15" x14ac:dyDescent="0.25">
      <c r="A103" s="15"/>
      <c r="B103" s="24" t="s">
        <v>116</v>
      </c>
      <c r="C103" s="24"/>
      <c r="D103" s="24"/>
      <c r="E103" s="24"/>
      <c r="F103" s="18">
        <v>0</v>
      </c>
      <c r="G103" s="18">
        <v>0</v>
      </c>
      <c r="H103" s="18">
        <v>0</v>
      </c>
      <c r="I103" s="18">
        <v>0</v>
      </c>
      <c r="J103" s="18">
        <v>0</v>
      </c>
      <c r="K103" s="18">
        <v>0</v>
      </c>
      <c r="L103" s="18">
        <v>0</v>
      </c>
      <c r="M103" s="18">
        <v>0</v>
      </c>
      <c r="N103" s="18">
        <v>0</v>
      </c>
      <c r="O103" s="18">
        <v>0</v>
      </c>
    </row>
    <row r="104" spans="1:15" x14ac:dyDescent="0.25">
      <c r="A104" s="35" t="s">
        <v>117</v>
      </c>
      <c r="B104" s="36" t="s">
        <v>118</v>
      </c>
      <c r="C104" s="24"/>
      <c r="D104" s="24"/>
      <c r="E104" s="24"/>
      <c r="F104" s="14">
        <v>0</v>
      </c>
      <c r="G104" s="14">
        <v>0</v>
      </c>
      <c r="H104" s="14">
        <v>0</v>
      </c>
      <c r="I104" s="14">
        <v>0</v>
      </c>
      <c r="J104" s="14">
        <v>0</v>
      </c>
      <c r="K104" s="14">
        <v>0</v>
      </c>
      <c r="L104" s="14">
        <v>0</v>
      </c>
      <c r="M104" s="14">
        <v>0</v>
      </c>
      <c r="N104" s="14">
        <v>0</v>
      </c>
      <c r="O104" s="14">
        <v>0</v>
      </c>
    </row>
    <row r="105" spans="1:15" x14ac:dyDescent="0.25">
      <c r="A105" s="15"/>
      <c r="B105" s="41" t="s">
        <v>119</v>
      </c>
      <c r="C105" s="24"/>
      <c r="D105" s="24"/>
      <c r="E105" s="24"/>
      <c r="F105" s="18">
        <v>0</v>
      </c>
      <c r="G105" s="18">
        <v>0</v>
      </c>
      <c r="H105" s="18">
        <v>0</v>
      </c>
      <c r="I105" s="18">
        <v>0</v>
      </c>
      <c r="J105" s="18">
        <v>0</v>
      </c>
      <c r="K105" s="18">
        <v>0</v>
      </c>
      <c r="L105" s="18">
        <v>0</v>
      </c>
      <c r="M105" s="18">
        <v>0</v>
      </c>
      <c r="N105" s="18">
        <v>0</v>
      </c>
      <c r="O105" s="18">
        <v>0</v>
      </c>
    </row>
    <row r="106" spans="1:15" x14ac:dyDescent="0.25">
      <c r="A106" s="15"/>
      <c r="B106" s="41" t="s">
        <v>120</v>
      </c>
      <c r="C106" s="24"/>
      <c r="D106" s="24"/>
      <c r="E106" s="24"/>
      <c r="F106" s="42">
        <v>0</v>
      </c>
      <c r="G106" s="42">
        <v>0</v>
      </c>
      <c r="H106" s="42">
        <v>0</v>
      </c>
      <c r="I106" s="42">
        <v>0</v>
      </c>
      <c r="J106" s="42">
        <v>0</v>
      </c>
      <c r="K106" s="42">
        <v>0</v>
      </c>
      <c r="L106" s="42">
        <v>0</v>
      </c>
      <c r="M106" s="42">
        <v>0</v>
      </c>
      <c r="N106" s="42">
        <v>0</v>
      </c>
      <c r="O106" s="42">
        <v>0</v>
      </c>
    </row>
    <row r="107" spans="1:15" x14ac:dyDescent="0.25">
      <c r="A107" s="15"/>
      <c r="B107" s="36" t="s">
        <v>121</v>
      </c>
      <c r="C107" s="24"/>
      <c r="D107" s="24"/>
      <c r="E107" s="24"/>
      <c r="F107" s="14">
        <f>+F103+F102+F101+F100+F98+F97</f>
        <v>0</v>
      </c>
      <c r="G107" s="14">
        <f t="shared" ref="G107:N107" si="12">+G103+G102+G101+G100+G98+G97</f>
        <v>0</v>
      </c>
      <c r="H107" s="14">
        <f t="shared" si="12"/>
        <v>0</v>
      </c>
      <c r="I107" s="14">
        <f t="shared" si="12"/>
        <v>0</v>
      </c>
      <c r="J107" s="14">
        <f t="shared" si="12"/>
        <v>0</v>
      </c>
      <c r="K107" s="14">
        <f t="shared" si="12"/>
        <v>0</v>
      </c>
      <c r="L107" s="14">
        <f t="shared" si="12"/>
        <v>0</v>
      </c>
      <c r="M107" s="14">
        <f t="shared" si="12"/>
        <v>0</v>
      </c>
      <c r="N107" s="14">
        <f t="shared" si="12"/>
        <v>0</v>
      </c>
      <c r="O107" s="14">
        <f>+O103+O102+O101+O100+O98+O97</f>
        <v>0</v>
      </c>
    </row>
    <row r="108" spans="1:15" x14ac:dyDescent="0.25">
      <c r="A108" s="15"/>
      <c r="B108" s="36"/>
      <c r="C108" s="24"/>
      <c r="D108" s="24"/>
      <c r="E108" s="24"/>
      <c r="F108" s="14"/>
      <c r="G108" s="14"/>
      <c r="H108" s="14"/>
      <c r="I108" s="14"/>
      <c r="J108" s="14"/>
      <c r="K108" s="14"/>
      <c r="L108" s="14"/>
      <c r="M108" s="14"/>
      <c r="N108" s="14"/>
      <c r="O108" s="14"/>
    </row>
    <row r="110" spans="1:15" ht="15.75" thickBot="1" x14ac:dyDescent="0.3">
      <c r="A110" s="24"/>
      <c r="B110" s="36" t="s">
        <v>122</v>
      </c>
      <c r="C110" s="24"/>
      <c r="D110" s="24"/>
      <c r="E110" s="24"/>
      <c r="F110" s="38">
        <f t="shared" ref="F110:G110" si="13">+F107+F93</f>
        <v>17780000.490000002</v>
      </c>
      <c r="G110" s="38">
        <f t="shared" si="13"/>
        <v>19866732.190000001</v>
      </c>
      <c r="H110" s="38">
        <f>+H107+H93-H95</f>
        <v>28213058.659999996</v>
      </c>
      <c r="I110" s="38">
        <f>+I107+I93-I95</f>
        <v>24984925.199999999</v>
      </c>
      <c r="J110" s="38">
        <f>+J93+J95</f>
        <v>20756236.170000002</v>
      </c>
      <c r="K110" s="38">
        <f>+K93+K95</f>
        <v>42594786.32</v>
      </c>
      <c r="L110" s="38">
        <f>+L93+L95</f>
        <v>27529792.299999997</v>
      </c>
      <c r="M110" s="38">
        <f>+M93+M95</f>
        <v>25358423.359999999</v>
      </c>
      <c r="N110" s="38">
        <f>+N93+N95</f>
        <v>35120345.439999998</v>
      </c>
      <c r="O110" s="38">
        <f>+O93+O95+O96</f>
        <v>242415259.33999997</v>
      </c>
    </row>
    <row r="111" spans="1:15" ht="15.75" thickTop="1" x14ac:dyDescent="0.25">
      <c r="A111" s="24"/>
      <c r="B111" s="36"/>
      <c r="C111" s="24"/>
      <c r="D111" s="24"/>
      <c r="E111" s="24"/>
      <c r="F111" s="14"/>
      <c r="G111" s="14"/>
      <c r="H111" s="14"/>
      <c r="I111" s="14"/>
      <c r="J111" s="14"/>
      <c r="K111" s="14"/>
      <c r="L111" s="14"/>
      <c r="M111" s="14"/>
      <c r="N111" s="14"/>
    </row>
    <row r="112" spans="1:15" x14ac:dyDescent="0.25">
      <c r="A112" s="24"/>
      <c r="B112" s="36"/>
      <c r="C112" s="24"/>
      <c r="D112" s="24"/>
      <c r="E112" s="24"/>
      <c r="F112" s="14"/>
      <c r="G112" s="14"/>
      <c r="H112" s="14"/>
      <c r="I112" s="14"/>
      <c r="J112" s="14"/>
      <c r="K112" s="14"/>
      <c r="L112" s="14"/>
      <c r="M112" s="14"/>
      <c r="N112" s="14"/>
      <c r="O112" s="43"/>
    </row>
    <row r="113" spans="1:15" x14ac:dyDescent="0.25">
      <c r="A113" s="24"/>
      <c r="B113" s="36"/>
      <c r="C113" s="24"/>
      <c r="D113" s="24"/>
      <c r="E113" s="24"/>
      <c r="F113" s="14" t="s">
        <v>123</v>
      </c>
      <c r="G113" s="14"/>
      <c r="H113" s="14"/>
      <c r="I113" s="14"/>
    </row>
    <row r="114" spans="1:15" x14ac:dyDescent="0.25">
      <c r="A114" s="44" t="s">
        <v>124</v>
      </c>
      <c r="B114" s="44"/>
      <c r="C114" s="44"/>
      <c r="D114" s="44"/>
      <c r="E114" s="44"/>
      <c r="F114" s="44"/>
      <c r="G114" s="45"/>
      <c r="H114" s="44" t="s">
        <v>125</v>
      </c>
      <c r="I114" s="44"/>
      <c r="J114" s="44"/>
      <c r="K114" s="44"/>
      <c r="N114" s="39"/>
      <c r="O114" s="39"/>
    </row>
    <row r="115" spans="1:15" x14ac:dyDescent="0.25">
      <c r="A115" s="46"/>
      <c r="B115" s="47"/>
      <c r="C115" s="47"/>
      <c r="D115" s="1"/>
      <c r="E115" s="1"/>
      <c r="F115" s="47"/>
      <c r="G115" s="47"/>
      <c r="H115" s="39"/>
      <c r="I115" s="39"/>
      <c r="J115" s="39"/>
    </row>
    <row r="116" spans="1:15" x14ac:dyDescent="0.25">
      <c r="A116" s="47"/>
      <c r="B116" s="47"/>
      <c r="C116" s="47"/>
      <c r="D116" s="1"/>
      <c r="E116" s="1"/>
      <c r="F116" s="47"/>
      <c r="G116" s="47"/>
      <c r="H116" s="39"/>
      <c r="I116" s="39"/>
    </row>
    <row r="117" spans="1:15" x14ac:dyDescent="0.25">
      <c r="A117" s="48" t="s">
        <v>126</v>
      </c>
      <c r="B117" s="48"/>
      <c r="C117" s="48"/>
      <c r="D117" s="48"/>
      <c r="E117" s="48"/>
      <c r="F117" s="48"/>
      <c r="G117" s="49"/>
      <c r="H117" s="50" t="s">
        <v>127</v>
      </c>
      <c r="I117" s="50"/>
      <c r="J117" s="50"/>
      <c r="K117" s="50"/>
    </row>
    <row r="118" spans="1:15" x14ac:dyDescent="0.25">
      <c r="A118" s="51" t="s">
        <v>128</v>
      </c>
      <c r="B118" s="51"/>
      <c r="C118" s="51"/>
      <c r="D118" s="51"/>
      <c r="E118" s="51"/>
      <c r="F118" s="51"/>
      <c r="G118" s="52"/>
      <c r="H118" s="51" t="s">
        <v>129</v>
      </c>
      <c r="I118" s="51"/>
      <c r="J118" s="51"/>
      <c r="K118" s="51"/>
    </row>
  </sheetData>
  <mergeCells count="9">
    <mergeCell ref="A118:F118"/>
    <mergeCell ref="H118:K118"/>
    <mergeCell ref="A5:O5"/>
    <mergeCell ref="A6:O6"/>
    <mergeCell ref="B39:E39"/>
    <mergeCell ref="A114:F114"/>
    <mergeCell ref="H114:K114"/>
    <mergeCell ref="A117:F117"/>
    <mergeCell ref="H117:K117"/>
  </mergeCells>
  <conditionalFormatting sqref="A7:O7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2023-10-06T18:53:36Z</dcterms:modified>
</cp:coreProperties>
</file>