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NOMINA TEMPORERA MAYO 2024\"/>
    </mc:Choice>
  </mc:AlternateContent>
  <bookViews>
    <workbookView xWindow="0" yWindow="0" windowWidth="28800" windowHeight="11910"/>
  </bookViews>
  <sheets>
    <sheet name="NOMINATEMPORERA MAYO 2025" sheetId="1" r:id="rId1"/>
  </sheets>
  <definedNames>
    <definedName name="_xlnm._FilterDatabase" localSheetId="0" hidden="1">'NOMINATEMPORERA MAYO 2025'!$A$13:$AB$13</definedName>
    <definedName name="_xlnm.Print_Area" localSheetId="0">'NOMINATEMPORERA MAYO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Q62" i="1" s="1"/>
  <c r="P23" i="1"/>
  <c r="P62" i="1" s="1"/>
  <c r="N23" i="1"/>
  <c r="U23" i="1" s="1"/>
  <c r="U62" i="1" s="1"/>
  <c r="M23" i="1"/>
  <c r="S23" i="1" s="1"/>
  <c r="S62" i="1" s="1"/>
  <c r="O62" i="1"/>
  <c r="R62" i="1"/>
  <c r="L62" i="1"/>
  <c r="T23" i="1" l="1"/>
  <c r="T62" i="1" s="1"/>
  <c r="N62" i="1"/>
  <c r="M62" i="1"/>
  <c r="O14" i="1"/>
  <c r="P60" i="1" l="1"/>
  <c r="Q48" i="1" l="1"/>
  <c r="P48" i="1"/>
  <c r="N48" i="1"/>
  <c r="M48" i="1"/>
  <c r="Q26" i="1"/>
  <c r="P26" i="1"/>
  <c r="N26" i="1"/>
  <c r="M26" i="1"/>
  <c r="T26" i="1" s="1"/>
  <c r="V26" i="1" s="1"/>
  <c r="Q55" i="1"/>
  <c r="P55" i="1"/>
  <c r="N55" i="1"/>
  <c r="M55" i="1"/>
  <c r="U48" i="1" l="1"/>
  <c r="T55" i="1"/>
  <c r="V55" i="1" s="1"/>
  <c r="S26" i="1"/>
  <c r="U26" i="1"/>
  <c r="T48" i="1"/>
  <c r="V48" i="1" s="1"/>
  <c r="S48" i="1"/>
  <c r="U55" i="1"/>
  <c r="S55" i="1"/>
  <c r="N47" i="1"/>
  <c r="U47" i="1" s="1"/>
  <c r="M47" i="1"/>
  <c r="T47" i="1" s="1"/>
  <c r="V47" i="1" s="1"/>
  <c r="S47" i="1" l="1"/>
  <c r="J62" i="1"/>
  <c r="Q35" i="1" l="1"/>
  <c r="P35" i="1"/>
  <c r="O35" i="1"/>
  <c r="N35" i="1"/>
  <c r="M35" i="1"/>
  <c r="U35" i="1" l="1"/>
  <c r="T35" i="1"/>
  <c r="V35" i="1" s="1"/>
  <c r="S35" i="1"/>
  <c r="Q52" i="1"/>
  <c r="P52" i="1"/>
  <c r="O52" i="1"/>
  <c r="N52" i="1"/>
  <c r="M52" i="1"/>
  <c r="T52" i="1" l="1"/>
  <c r="V52" i="1" s="1"/>
  <c r="U52" i="1"/>
  <c r="S52" i="1"/>
  <c r="M60" i="1"/>
  <c r="N60" i="1"/>
  <c r="Q60" i="1"/>
  <c r="Q53" i="1"/>
  <c r="P53" i="1"/>
  <c r="N53" i="1"/>
  <c r="M53" i="1"/>
  <c r="Q56" i="1"/>
  <c r="P56" i="1"/>
  <c r="N56" i="1"/>
  <c r="M56" i="1"/>
  <c r="Q25" i="1"/>
  <c r="P25" i="1"/>
  <c r="N25" i="1"/>
  <c r="M25" i="1"/>
  <c r="Q21" i="1"/>
  <c r="P21" i="1"/>
  <c r="O21" i="1"/>
  <c r="N21" i="1"/>
  <c r="M21" i="1"/>
  <c r="Q49" i="1"/>
  <c r="P49" i="1"/>
  <c r="O49" i="1"/>
  <c r="N49" i="1"/>
  <c r="M49" i="1"/>
  <c r="Q57" i="1"/>
  <c r="P57" i="1"/>
  <c r="N57" i="1"/>
  <c r="M57" i="1"/>
  <c r="Q45" i="1"/>
  <c r="P45" i="1"/>
  <c r="N45" i="1"/>
  <c r="M45" i="1"/>
  <c r="U60" i="1" l="1"/>
  <c r="S60" i="1"/>
  <c r="T60" i="1"/>
  <c r="V60" i="1" s="1"/>
  <c r="T56" i="1"/>
  <c r="V56" i="1" s="1"/>
  <c r="U56" i="1"/>
  <c r="U21" i="1"/>
  <c r="U25" i="1"/>
  <c r="T53" i="1"/>
  <c r="V53" i="1" s="1"/>
  <c r="U53" i="1"/>
  <c r="T25" i="1"/>
  <c r="V25" i="1" s="1"/>
  <c r="T21" i="1"/>
  <c r="V21" i="1" s="1"/>
  <c r="S53" i="1"/>
  <c r="T49" i="1"/>
  <c r="V49" i="1" s="1"/>
  <c r="U49" i="1"/>
  <c r="S56" i="1"/>
  <c r="U57" i="1"/>
  <c r="S25" i="1"/>
  <c r="T45" i="1"/>
  <c r="V45" i="1" s="1"/>
  <c r="U45" i="1"/>
  <c r="S21" i="1"/>
  <c r="T57" i="1"/>
  <c r="V57" i="1" s="1"/>
  <c r="S49" i="1"/>
  <c r="S57" i="1"/>
  <c r="S45" i="1"/>
  <c r="K62" i="1" l="1"/>
  <c r="I62" i="1"/>
  <c r="H62" i="1"/>
  <c r="Q59" i="1"/>
  <c r="P59" i="1"/>
  <c r="O59" i="1"/>
  <c r="N59" i="1"/>
  <c r="M59" i="1"/>
  <c r="Q58" i="1"/>
  <c r="P58" i="1"/>
  <c r="N58" i="1"/>
  <c r="M58" i="1"/>
  <c r="Q54" i="1"/>
  <c r="P54" i="1"/>
  <c r="N54" i="1"/>
  <c r="M54" i="1"/>
  <c r="Q51" i="1"/>
  <c r="P51" i="1"/>
  <c r="N51" i="1"/>
  <c r="M51" i="1"/>
  <c r="Q50" i="1"/>
  <c r="P50" i="1"/>
  <c r="M50" i="1"/>
  <c r="Q46" i="1"/>
  <c r="P46" i="1"/>
  <c r="N46" i="1"/>
  <c r="M46" i="1"/>
  <c r="Q44" i="1"/>
  <c r="P44" i="1"/>
  <c r="N44" i="1"/>
  <c r="M44" i="1"/>
  <c r="Q43" i="1"/>
  <c r="P43" i="1"/>
  <c r="O43" i="1"/>
  <c r="N43" i="1"/>
  <c r="M43" i="1"/>
  <c r="P42" i="1"/>
  <c r="N42" i="1"/>
  <c r="M42" i="1"/>
  <c r="Q41" i="1"/>
  <c r="P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Q37" i="1"/>
  <c r="P37" i="1"/>
  <c r="N37" i="1"/>
  <c r="M37" i="1"/>
  <c r="Q36" i="1"/>
  <c r="P36" i="1"/>
  <c r="O36" i="1"/>
  <c r="N36" i="1"/>
  <c r="M36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Q28" i="1"/>
  <c r="P28" i="1"/>
  <c r="N28" i="1"/>
  <c r="M28" i="1"/>
  <c r="Q27" i="1"/>
  <c r="P27" i="1"/>
  <c r="O27" i="1"/>
  <c r="M27" i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N14" i="1"/>
  <c r="M14" i="1"/>
  <c r="Q16" i="1"/>
  <c r="P16" i="1"/>
  <c r="N16" i="1"/>
  <c r="M16" i="1"/>
  <c r="T14" i="1" l="1"/>
  <c r="V14" i="1" s="1"/>
  <c r="S50" i="1"/>
  <c r="T37" i="1"/>
  <c r="V37" i="1" s="1"/>
  <c r="S44" i="1"/>
  <c r="U28" i="1"/>
  <c r="U37" i="1"/>
  <c r="U44" i="1"/>
  <c r="S59" i="1"/>
  <c r="S24" i="1"/>
  <c r="U31" i="1"/>
  <c r="U50" i="1"/>
  <c r="U59" i="1"/>
  <c r="U54" i="1"/>
  <c r="S43" i="1"/>
  <c r="U46" i="1"/>
  <c r="T54" i="1"/>
  <c r="V54" i="1" s="1"/>
  <c r="U43" i="1"/>
  <c r="U17" i="1"/>
  <c r="T22" i="1"/>
  <c r="S41" i="1"/>
  <c r="U22" i="1"/>
  <c r="S32" i="1"/>
  <c r="U41" i="1"/>
  <c r="S39" i="1"/>
  <c r="U33" i="1"/>
  <c r="U39" i="1"/>
  <c r="T43" i="1"/>
  <c r="V43" i="1" s="1"/>
  <c r="U30" i="1"/>
  <c r="U32" i="1"/>
  <c r="U18" i="1"/>
  <c r="U19" i="1"/>
  <c r="T38" i="1"/>
  <c r="V38" i="1" s="1"/>
  <c r="T51" i="1"/>
  <c r="V51" i="1" s="1"/>
  <c r="S18" i="1"/>
  <c r="T29" i="1"/>
  <c r="V29" i="1" s="1"/>
  <c r="U38" i="1"/>
  <c r="U51" i="1"/>
  <c r="T20" i="1"/>
  <c r="V20" i="1" s="1"/>
  <c r="U20" i="1"/>
  <c r="T15" i="1"/>
  <c r="V15" i="1" s="1"/>
  <c r="S20" i="1"/>
  <c r="U15" i="1"/>
  <c r="U29" i="1"/>
  <c r="S42" i="1"/>
  <c r="T19" i="1"/>
  <c r="V19" i="1" s="1"/>
  <c r="U42" i="1"/>
  <c r="T36" i="1"/>
  <c r="V36" i="1" s="1"/>
  <c r="T27" i="1"/>
  <c r="V27" i="1" s="1"/>
  <c r="T33" i="1"/>
  <c r="V33" i="1" s="1"/>
  <c r="U36" i="1"/>
  <c r="U27" i="1"/>
  <c r="T17" i="1"/>
  <c r="V17" i="1" s="1"/>
  <c r="T31" i="1"/>
  <c r="V31" i="1" s="1"/>
  <c r="T18" i="1"/>
  <c r="V18" i="1" s="1"/>
  <c r="T24" i="1"/>
  <c r="V24" i="1" s="1"/>
  <c r="T28" i="1"/>
  <c r="V28" i="1" s="1"/>
  <c r="V23" i="1"/>
  <c r="V62" i="1" s="1"/>
  <c r="T40" i="1"/>
  <c r="V40" i="1" s="1"/>
  <c r="T41" i="1"/>
  <c r="V41" i="1" s="1"/>
  <c r="T16" i="1"/>
  <c r="V16" i="1" s="1"/>
  <c r="T34" i="1"/>
  <c r="V34" i="1" s="1"/>
  <c r="U40" i="1"/>
  <c r="T58" i="1"/>
  <c r="V58" i="1" s="1"/>
  <c r="U24" i="1"/>
  <c r="T39" i="1"/>
  <c r="V39" i="1" s="1"/>
  <c r="T46" i="1"/>
  <c r="V46" i="1" s="1"/>
  <c r="U16" i="1"/>
  <c r="S30" i="1"/>
  <c r="S33" i="1"/>
  <c r="U34" i="1"/>
  <c r="U58" i="1"/>
  <c r="S34" i="1"/>
  <c r="S38" i="1"/>
  <c r="S46" i="1"/>
  <c r="T50" i="1"/>
  <c r="V50" i="1" s="1"/>
  <c r="S17" i="1"/>
  <c r="T59" i="1"/>
  <c r="V59" i="1" s="1"/>
  <c r="T32" i="1"/>
  <c r="V32" i="1" s="1"/>
  <c r="S40" i="1"/>
  <c r="T42" i="1"/>
  <c r="V42" i="1" s="1"/>
  <c r="S27" i="1"/>
  <c r="T44" i="1"/>
  <c r="V44" i="1" s="1"/>
  <c r="S29" i="1"/>
  <c r="S51" i="1"/>
  <c r="S58" i="1"/>
  <c r="S28" i="1"/>
  <c r="S54" i="1"/>
  <c r="S36" i="1"/>
  <c r="U14" i="1"/>
  <c r="S16" i="1"/>
  <c r="S14" i="1"/>
  <c r="T30" i="1"/>
  <c r="V30" i="1" s="1"/>
  <c r="S22" i="1"/>
  <c r="S15" i="1"/>
  <c r="S31" i="1"/>
  <c r="S37" i="1"/>
  <c r="S19" i="1"/>
  <c r="V22" i="1" l="1"/>
</calcChain>
</file>

<file path=xl/sharedStrings.xml><?xml version="1.0" encoding="utf-8"?>
<sst xmlns="http://schemas.openxmlformats.org/spreadsheetml/2006/main" count="319" uniqueCount="157">
  <si>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</si>
  <si>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</si>
  <si>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</si>
  <si>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</si>
  <si>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</si>
  <si>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</si>
  <si>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</si>
  <si>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</si>
  <si>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</si>
  <si>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</si>
  <si>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</si>
  <si>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</si>
  <si>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</si>
  <si>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</si>
  <si>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</si>
  <si>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</si>
  <si>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</si>
  <si>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</si>
  <si>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</si>
  <si>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</si>
  <si>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</si>
  <si>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</si>
  <si>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</si>
  <si>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</si>
  <si>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</si>
  <si>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</si>
  <si>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</si>
  <si>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</si>
  <si>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</si>
  <si>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</si>
  <si>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</si>
  <si>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</si>
  <si>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</si>
  <si>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</si>
  <si>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</si>
  <si>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</si>
  <si>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</si>
  <si>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</si>
  <si>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</si>
  <si>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</si>
  <si>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</si>
  <si>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</si>
  <si>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</si>
  <si>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</si>
  <si>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</si>
  <si>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</si>
  <si>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</si>
  <si>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</si>
  <si>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</si>
  <si>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</si>
  <si>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</si>
  <si>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</si>
  <si>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</si>
  <si>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</si>
  <si>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</si>
  <si>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</si>
  <si>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</si>
  <si>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</si>
  <si>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</si>
  <si>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</si>
  <si>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</si>
  <si>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</si>
  <si>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</si>
  <si>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</si>
  <si>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</si>
  <si>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</si>
  <si>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</si>
  <si>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</si>
  <si>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</si>
  <si>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</si>
  <si>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</si>
  <si>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</si>
  <si>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</si>
  <si>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</si>
  <si>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</si>
  <si>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</si>
  <si>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</si>
  <si>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</si>
  <si>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</si>
  <si>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</si>
  <si>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</si>
  <si>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</si>
  <si>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</si>
  <si>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</si>
  <si>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</si>
  <si>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</si>
  <si>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</si>
  <si>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</si>
  <si>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</si>
  <si>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</si>
  <si>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</si>
  <si>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</si>
  <si>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</si>
  <si>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</si>
  <si>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</si>
  <si>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</si>
  <si>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</si>
  <si>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</si>
  <si>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</si>
  <si>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</si>
  <si>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</si>
  <si>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</si>
  <si>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</si>
  <si>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</si>
  <si>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</si>
  <si>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</si>
  <si>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</si>
  <si>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</si>
  <si>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</si>
  <si>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</si>
  <si>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</si>
  <si>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</si>
  <si>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</si>
  <si>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</si>
  <si>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</si>
  <si>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</si>
  <si>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</si>
  <si>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</si>
  <si>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</si>
  <si>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</si>
  <si>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</si>
  <si>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</si>
  <si>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</si>
  <si>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</si>
  <si>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</si>
  <si>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</si>
  <si>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</si>
  <si>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</si>
  <si>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</si>
  <si>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</si>
  <si>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</si>
  <si>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</si>
  <si>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</si>
  <si>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</si>
  <si>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</si>
  <si>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</si>
  <si>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Analista de Planificacion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</si>
  <si>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</si>
  <si>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</si>
  <si>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</si>
  <si>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</si>
  <si>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</si>
  <si>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</si>
  <si>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</si>
  <si>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</si>
  <si>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</si>
  <si>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</si>
  <si>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</si>
  <si>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</si>
  <si>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</si>
  <si>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</si>
  <si>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</si>
  <si>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</si>
  <si>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</si>
  <si>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</si>
  <si>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>CORRESPONDIENTE AL MES DE MAYO 2025</t>
  </si>
  <si>
    <t xml:space="preserve">Enc. Div. Calidad en la Gestion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</si>
</sst>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horizontal="center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C59" zoomScaleNormal="100" zoomScaleSheetLayoutView="100" workbookViewId="0">
      <selection activeCell="D62" sqref="D62"/>
    </sheetView>
  </sheetViews>
  <sheetFormatPr baseColWidth="10" defaultColWidth="14.42578125" defaultRowHeight="15.75" x14ac:dyDescent="0.25"/>
  <cols>
    <col min="1" max="1" width="4.42578125" style="15" customWidth="1"/>
    <col min="2" max="2" width="40.7109375" style="15" bestFit="1" customWidth="1"/>
    <col min="3" max="3" width="49.7109375" style="15" bestFit="1" customWidth="1"/>
    <col min="4" max="4" width="39.140625" style="15" bestFit="1" customWidth="1"/>
    <col min="5" max="5" width="9.85546875" style="15" bestFit="1" customWidth="1"/>
    <col min="6" max="6" width="15.42578125" style="15" customWidth="1"/>
    <col min="7" max="8" width="15.28515625" style="15" customWidth="1"/>
    <col min="9" max="9" width="20.28515625" style="15" bestFit="1" customWidth="1"/>
    <col min="10" max="10" width="14.5703125" style="15" customWidth="1"/>
    <col min="11" max="11" width="7.5703125" style="15" bestFit="1" customWidth="1"/>
    <col min="12" max="12" width="15.85546875" style="15" customWidth="1"/>
    <col min="13" max="13" width="16.7109375" style="15" customWidth="1"/>
    <col min="14" max="14" width="17.42578125" style="15" bestFit="1" customWidth="1"/>
    <col min="15" max="15" width="22.42578125" style="15" customWidth="1"/>
    <col min="16" max="16" width="18.28515625" style="15" customWidth="1"/>
    <col min="17" max="17" width="17.42578125" style="15" bestFit="1" customWidth="1"/>
    <col min="18" max="19" width="17.7109375" style="15" customWidth="1"/>
    <col min="20" max="20" width="15.5703125" style="15" customWidth="1"/>
    <col min="21" max="21" width="22.42578125" style="15" bestFit="1" customWidth="1"/>
    <col min="22" max="22" width="22.140625" style="15" customWidth="1"/>
    <col min="23" max="23" width="11.5703125" style="15" customWidth="1"/>
    <col min="24" max="24" width="16.42578125" style="15" bestFit="1" customWidth="1"/>
    <col min="25" max="28" width="11.42578125" style="15" customWidth="1"/>
    <col min="29" max="16384" width="14.42578125" style="15"/>
  </cols>
  <sheetData>
    <row r="1" spans="1:28" ht="14.25" customHeight="1" x14ac:dyDescent="0.25">
      <c r="A1" s="14"/>
      <c r="B1" s="14"/>
      <c r="C1" s="14"/>
      <c r="D1" s="14"/>
      <c r="E1" s="14"/>
      <c r="F1" s="64"/>
      <c r="G1" s="64"/>
      <c r="H1" s="64"/>
      <c r="I1" s="64"/>
      <c r="J1" s="64"/>
      <c r="K1" s="64"/>
      <c r="L1" s="64"/>
      <c r="M1" s="14"/>
      <c r="N1" s="14"/>
      <c r="O1" s="14"/>
      <c r="P1" s="14"/>
      <c r="Q1" s="14"/>
      <c r="R1" s="64"/>
      <c r="S1" s="14"/>
      <c r="T1" s="14"/>
      <c r="U1" s="14"/>
      <c r="V1" s="64"/>
      <c r="W1" s="14"/>
      <c r="X1" s="14"/>
      <c r="Y1" s="14"/>
      <c r="Z1" s="14"/>
      <c r="AA1" s="14"/>
      <c r="AB1" s="14"/>
    </row>
    <row r="2" spans="1:28" ht="14.25" customHeight="1" x14ac:dyDescent="0.25">
      <c r="A2" s="14"/>
      <c r="B2" s="14"/>
      <c r="C2" s="14"/>
      <c r="D2" s="14"/>
      <c r="E2" s="14"/>
      <c r="F2" s="64"/>
      <c r="G2" s="64"/>
      <c r="H2" s="64"/>
      <c r="I2" s="64"/>
      <c r="J2" s="64"/>
      <c r="K2" s="64"/>
      <c r="L2" s="64"/>
      <c r="M2" s="14"/>
      <c r="N2" s="14"/>
      <c r="O2" s="14"/>
      <c r="P2" s="14"/>
      <c r="Q2" s="14"/>
      <c r="R2" s="64"/>
      <c r="S2" s="14"/>
      <c r="T2" s="14"/>
      <c r="U2" s="14"/>
      <c r="V2" s="64"/>
      <c r="W2" s="14"/>
      <c r="X2" s="14"/>
      <c r="Y2" s="14"/>
      <c r="Z2" s="14"/>
      <c r="AA2" s="14"/>
      <c r="AB2" s="14"/>
    </row>
    <row r="3" spans="1:28" ht="14.25" customHeight="1" x14ac:dyDescent="0.25">
      <c r="A3" s="14"/>
      <c r="B3" s="14"/>
      <c r="C3" s="14"/>
      <c r="D3" s="14"/>
      <c r="E3" s="14"/>
      <c r="F3" s="64"/>
      <c r="G3" s="64"/>
      <c r="H3" s="64"/>
      <c r="I3" s="64"/>
      <c r="J3" s="64"/>
      <c r="K3" s="64"/>
      <c r="L3" s="64"/>
      <c r="M3" s="14"/>
      <c r="N3" s="14"/>
      <c r="O3" s="14"/>
      <c r="P3" s="14"/>
      <c r="Q3" s="14"/>
      <c r="R3" s="64"/>
      <c r="S3" s="14"/>
      <c r="T3" s="14"/>
      <c r="U3" s="14"/>
      <c r="V3" s="64"/>
      <c r="W3" s="14"/>
      <c r="X3" s="14"/>
      <c r="Y3" s="14"/>
      <c r="Z3" s="14"/>
      <c r="AA3" s="14"/>
      <c r="AB3" s="14"/>
    </row>
    <row r="4" spans="1:28" ht="14.25" customHeight="1" x14ac:dyDescent="0.25">
      <c r="A4" s="14"/>
      <c r="B4" s="14"/>
      <c r="C4" s="14"/>
      <c r="D4" s="14"/>
      <c r="E4" s="14"/>
      <c r="F4" s="64"/>
      <c r="G4" s="64"/>
      <c r="H4" s="64"/>
      <c r="I4" s="64"/>
      <c r="J4" s="64"/>
      <c r="K4" s="64"/>
      <c r="L4" s="64"/>
      <c r="M4" s="14"/>
      <c r="N4" s="14"/>
      <c r="O4" s="14"/>
      <c r="P4" s="14"/>
      <c r="Q4" s="14"/>
      <c r="R4" s="64"/>
      <c r="S4" s="14"/>
      <c r="T4" s="14"/>
      <c r="U4" s="14"/>
      <c r="V4" s="64"/>
      <c r="W4" s="14"/>
      <c r="X4" s="14"/>
      <c r="Y4" s="14"/>
      <c r="Z4" s="14"/>
      <c r="AA4" s="14"/>
      <c r="AB4" s="14"/>
    </row>
    <row r="5" spans="1:28" ht="14.25" customHeight="1" x14ac:dyDescent="0.25">
      <c r="A5" s="14"/>
      <c r="B5" s="14"/>
      <c r="C5" s="14"/>
      <c r="D5" s="14"/>
      <c r="E5" s="14"/>
      <c r="F5" s="64"/>
      <c r="G5" s="64"/>
      <c r="H5" s="64"/>
      <c r="I5" s="64"/>
      <c r="J5" s="64"/>
      <c r="K5" s="64"/>
      <c r="L5" s="64"/>
      <c r="M5" s="14"/>
      <c r="N5" s="14"/>
      <c r="O5" s="14"/>
      <c r="P5" s="14"/>
      <c r="Q5" s="14"/>
      <c r="R5" s="64"/>
      <c r="S5" s="14"/>
      <c r="T5" s="14"/>
      <c r="U5" s="14"/>
      <c r="V5" s="64"/>
      <c r="W5" s="14"/>
      <c r="X5" s="14"/>
      <c r="Y5" s="14"/>
      <c r="Z5" s="14"/>
      <c r="AA5" s="14"/>
      <c r="AB5" s="14"/>
    </row>
    <row r="6" spans="1:28" ht="14.25" customHeight="1" x14ac:dyDescent="0.25">
      <c r="A6" s="14"/>
      <c r="B6" s="14"/>
      <c r="C6" s="14"/>
      <c r="D6" s="14"/>
      <c r="E6" s="14"/>
      <c r="F6" s="64"/>
      <c r="G6" s="64"/>
      <c r="H6" s="64"/>
      <c r="I6" s="64"/>
      <c r="J6" s="64"/>
      <c r="K6" s="64"/>
      <c r="L6" s="64"/>
      <c r="M6" s="14"/>
      <c r="N6" s="14"/>
      <c r="O6" s="14"/>
      <c r="P6" s="14"/>
      <c r="Q6" s="14"/>
      <c r="R6" s="64"/>
      <c r="S6" s="14"/>
      <c r="T6" s="14"/>
      <c r="U6" s="14"/>
      <c r="V6" s="64"/>
      <c r="W6" s="14"/>
      <c r="X6" s="14"/>
      <c r="Y6" s="14"/>
      <c r="Z6" s="14"/>
      <c r="AA6" s="14"/>
      <c r="AB6" s="14"/>
    </row>
    <row r="7" spans="1:28" ht="14.25" customHeight="1" x14ac:dyDescent="0.25">
      <c r="A7" s="14"/>
      <c r="B7" s="14"/>
      <c r="C7" s="14"/>
      <c r="D7" s="14"/>
      <c r="E7" s="14"/>
      <c r="F7" s="64"/>
      <c r="G7" s="64"/>
      <c r="H7" s="14"/>
      <c r="I7" s="14"/>
      <c r="J7" s="14"/>
      <c r="K7" s="14"/>
      <c r="L7" s="14"/>
      <c r="M7" s="14"/>
      <c r="N7" s="14"/>
      <c r="O7" s="14"/>
      <c r="P7" s="14"/>
      <c r="Q7" s="14"/>
      <c r="R7" s="64"/>
      <c r="S7" s="14"/>
      <c r="T7" s="14"/>
      <c r="U7" s="14"/>
      <c r="V7" s="64"/>
      <c r="W7" s="14"/>
      <c r="X7" s="14"/>
      <c r="Y7" s="14"/>
      <c r="Z7" s="14"/>
      <c r="AA7" s="14"/>
      <c r="AB7" s="14"/>
    </row>
    <row r="8" spans="1:28" ht="20.25" customHeight="1" x14ac:dyDescent="0.25">
      <c r="A8" s="14"/>
      <c r="B8" s="14"/>
      <c r="C8" s="14"/>
      <c r="D8" s="14"/>
      <c r="E8" s="14"/>
      <c r="F8" s="64"/>
      <c r="G8" s="102" t="s">
        <v>0</v>
      </c>
      <c r="H8" s="102"/>
      <c r="I8" s="102"/>
      <c r="J8" s="102"/>
      <c r="K8" s="102"/>
      <c r="L8" s="102"/>
      <c r="M8" s="82"/>
      <c r="N8" s="82"/>
      <c r="O8" s="72"/>
      <c r="P8" s="14"/>
      <c r="Q8" s="14"/>
      <c r="R8" s="64"/>
      <c r="S8" s="14"/>
      <c r="T8" s="14"/>
      <c r="U8" s="14"/>
      <c r="V8" s="64"/>
      <c r="W8" s="14"/>
      <c r="X8" s="14"/>
      <c r="Y8" s="14"/>
      <c r="Z8" s="14"/>
      <c r="AA8" s="14"/>
      <c r="AB8" s="14"/>
    </row>
    <row r="9" spans="1:28" ht="14.25" customHeight="1" x14ac:dyDescent="0.25">
      <c r="A9" s="14"/>
      <c r="B9" s="14"/>
      <c r="C9" s="14"/>
      <c r="D9" s="14"/>
      <c r="E9" s="14"/>
      <c r="F9" s="64"/>
      <c r="G9" s="102" t="s">
        <v>155</v>
      </c>
      <c r="H9" s="102"/>
      <c r="I9" s="102"/>
      <c r="J9" s="102"/>
      <c r="K9" s="102"/>
      <c r="L9" s="102"/>
      <c r="M9" s="72"/>
      <c r="N9" s="72"/>
      <c r="O9" s="14"/>
      <c r="P9" s="14"/>
      <c r="Q9" s="14"/>
      <c r="R9" s="64"/>
      <c r="S9" s="14"/>
      <c r="T9" s="14"/>
      <c r="U9" s="14"/>
      <c r="V9" s="64"/>
      <c r="W9" s="14"/>
      <c r="X9" s="14"/>
      <c r="Y9" s="14"/>
      <c r="Z9" s="14"/>
      <c r="AA9" s="14"/>
      <c r="AB9" s="14"/>
    </row>
    <row r="10" spans="1:28" ht="14.25" customHeight="1" x14ac:dyDescent="0.25">
      <c r="A10" s="14"/>
      <c r="B10" s="14"/>
      <c r="C10" s="14"/>
      <c r="D10" s="14"/>
      <c r="E10" s="14"/>
      <c r="F10" s="64"/>
      <c r="G10" s="64"/>
      <c r="H10" s="64"/>
      <c r="I10" s="64"/>
      <c r="J10" s="64"/>
      <c r="K10" s="64"/>
      <c r="L10" s="64"/>
      <c r="M10" s="14"/>
      <c r="N10" s="14"/>
      <c r="O10" s="14"/>
      <c r="P10" s="14"/>
      <c r="Q10" s="14"/>
      <c r="R10" s="64"/>
      <c r="S10" s="14"/>
      <c r="T10" s="14"/>
      <c r="U10" s="14"/>
      <c r="V10" s="64"/>
      <c r="W10" s="14"/>
      <c r="X10" s="14"/>
      <c r="Y10" s="14"/>
      <c r="Z10" s="14"/>
      <c r="AA10" s="14"/>
      <c r="AB10" s="14"/>
    </row>
    <row r="11" spans="1:28" ht="18.75" customHeight="1" x14ac:dyDescent="0.25">
      <c r="A11" s="86"/>
      <c r="B11" s="86"/>
      <c r="C11" s="86"/>
      <c r="D11" s="87"/>
      <c r="E11" s="86"/>
      <c r="F11" s="86"/>
      <c r="G11" s="86"/>
      <c r="H11" s="86"/>
      <c r="I11" s="103" t="s">
        <v>1</v>
      </c>
      <c r="J11" s="86"/>
      <c r="K11" s="88"/>
      <c r="L11" s="88"/>
      <c r="M11" s="94" t="s">
        <v>2</v>
      </c>
      <c r="N11" s="96"/>
      <c r="O11" s="103" t="s">
        <v>3</v>
      </c>
      <c r="P11" s="106" t="s">
        <v>144</v>
      </c>
      <c r="Q11" s="107"/>
      <c r="R11" s="101"/>
      <c r="S11" s="86"/>
      <c r="T11" s="94" t="s">
        <v>4</v>
      </c>
      <c r="U11" s="95"/>
      <c r="V11" s="95"/>
      <c r="W11" s="95"/>
      <c r="X11" s="96"/>
      <c r="Y11" s="74"/>
      <c r="Z11" s="74"/>
      <c r="AA11" s="74"/>
      <c r="AB11" s="74"/>
    </row>
    <row r="12" spans="1:28" ht="62.25" customHeight="1" x14ac:dyDescent="0.25">
      <c r="A12" s="89"/>
      <c r="B12" s="89"/>
      <c r="C12" s="89"/>
      <c r="D12" s="90"/>
      <c r="E12" s="89"/>
      <c r="F12" s="89"/>
      <c r="G12" s="89"/>
      <c r="H12" s="89"/>
      <c r="I12" s="104"/>
      <c r="J12" s="89"/>
      <c r="K12" s="91"/>
      <c r="L12" s="91"/>
      <c r="M12" s="97"/>
      <c r="N12" s="99"/>
      <c r="O12" s="105"/>
      <c r="P12" s="100" t="s">
        <v>5</v>
      </c>
      <c r="Q12" s="101"/>
      <c r="R12" s="83" t="s">
        <v>6</v>
      </c>
      <c r="S12" s="92"/>
      <c r="T12" s="97"/>
      <c r="U12" s="98"/>
      <c r="V12" s="98"/>
      <c r="W12" s="98"/>
      <c r="X12" s="99"/>
      <c r="Y12" s="74"/>
      <c r="Z12" s="74"/>
      <c r="AA12" s="74"/>
      <c r="AB12" s="74"/>
    </row>
    <row r="13" spans="1:28" ht="39.75" customHeight="1" x14ac:dyDescent="0.25">
      <c r="A13" s="86" t="s">
        <v>7</v>
      </c>
      <c r="B13" s="86" t="s">
        <v>8</v>
      </c>
      <c r="C13" s="86" t="s">
        <v>10</v>
      </c>
      <c r="D13" s="86" t="s">
        <v>9</v>
      </c>
      <c r="E13" s="83" t="s">
        <v>11</v>
      </c>
      <c r="F13" s="83" t="s">
        <v>12</v>
      </c>
      <c r="G13" s="83" t="s">
        <v>13</v>
      </c>
      <c r="H13" s="83" t="s">
        <v>14</v>
      </c>
      <c r="I13" s="105"/>
      <c r="J13" s="83" t="s">
        <v>15</v>
      </c>
      <c r="K13" s="83" t="s">
        <v>16</v>
      </c>
      <c r="L13" s="83" t="s">
        <v>17</v>
      </c>
      <c r="M13" s="83" t="s">
        <v>18</v>
      </c>
      <c r="N13" s="83" t="s">
        <v>19</v>
      </c>
      <c r="O13" s="80" t="s">
        <v>145</v>
      </c>
      <c r="P13" s="83" t="s">
        <v>20</v>
      </c>
      <c r="Q13" s="83" t="s">
        <v>21</v>
      </c>
      <c r="R13" s="83" t="s">
        <v>22</v>
      </c>
      <c r="S13" s="83" t="s">
        <v>23</v>
      </c>
      <c r="T13" s="83" t="s">
        <v>24</v>
      </c>
      <c r="U13" s="83" t="s">
        <v>25</v>
      </c>
      <c r="V13" s="83" t="s">
        <v>26</v>
      </c>
      <c r="W13" s="83" t="s">
        <v>27</v>
      </c>
      <c r="X13" s="83" t="s">
        <v>28</v>
      </c>
      <c r="Y13" s="74"/>
      <c r="Z13" s="74"/>
      <c r="AA13" s="74"/>
      <c r="AB13" s="74"/>
    </row>
    <row r="14" spans="1:28" ht="75" customHeight="1" x14ac:dyDescent="0.25">
      <c r="A14" s="5">
        <v>1</v>
      </c>
      <c r="B14" s="2" t="s">
        <v>35</v>
      </c>
      <c r="C14" s="3" t="s">
        <v>37</v>
      </c>
      <c r="D14" s="2" t="s">
        <v>36</v>
      </c>
      <c r="E14" s="4" t="s">
        <v>32</v>
      </c>
      <c r="F14" s="1">
        <v>45748</v>
      </c>
      <c r="G14" s="1">
        <v>45931</v>
      </c>
      <c r="H14" s="16">
        <v>50000</v>
      </c>
      <c r="I14" s="6">
        <v>1854</v>
      </c>
      <c r="J14" s="39">
        <v>25</v>
      </c>
      <c r="K14" s="40">
        <v>0</v>
      </c>
      <c r="L14" s="9">
        <v>0</v>
      </c>
      <c r="M14" s="10">
        <f t="shared" ref="M14:M60" si="0">H14*2.87%</f>
        <v>1435</v>
      </c>
      <c r="N14" s="11">
        <f t="shared" ref="N14:N26" si="1">H14*7.1%</f>
        <v>3549.9999999999995</v>
      </c>
      <c r="O14" s="11">
        <f>H14*1.2%</f>
        <v>600</v>
      </c>
      <c r="P14" s="11">
        <f t="shared" ref="P14:P59" si="2">H14*3.04%</f>
        <v>1520</v>
      </c>
      <c r="Q14" s="6">
        <f t="shared" ref="Q14:Q60" si="3">H14*7.09%</f>
        <v>3545.0000000000005</v>
      </c>
      <c r="R14" s="11">
        <v>0</v>
      </c>
      <c r="S14" s="10">
        <f t="shared" ref="S14:S59" si="4">M14+P14</f>
        <v>2955</v>
      </c>
      <c r="T14" s="11">
        <f t="shared" ref="T14:T60" si="5">J14+M14+P14+I14+R14+L14</f>
        <v>4834</v>
      </c>
      <c r="U14" s="11">
        <f t="shared" ref="U14:U59" si="6">N14+O14+Q14</f>
        <v>7695</v>
      </c>
      <c r="V14" s="11">
        <f t="shared" ref="V14:V60" si="7">H14-T14</f>
        <v>45166</v>
      </c>
      <c r="W14" s="5" t="s">
        <v>33</v>
      </c>
      <c r="X14" s="41" t="s">
        <v>34</v>
      </c>
      <c r="Y14" s="14"/>
      <c r="Z14" s="14"/>
      <c r="AA14" s="14"/>
      <c r="AB14" s="14"/>
    </row>
    <row r="15" spans="1:28" ht="75" customHeight="1" x14ac:dyDescent="0.25">
      <c r="A15" s="5">
        <v>2</v>
      </c>
      <c r="B15" s="2" t="s">
        <v>38</v>
      </c>
      <c r="C15" s="3" t="s">
        <v>40</v>
      </c>
      <c r="D15" s="17" t="s">
        <v>39</v>
      </c>
      <c r="E15" s="4" t="s">
        <v>32</v>
      </c>
      <c r="F15" s="1">
        <v>45658</v>
      </c>
      <c r="G15" s="1">
        <v>45839</v>
      </c>
      <c r="H15" s="18">
        <v>46000</v>
      </c>
      <c r="I15" s="6">
        <v>1289.46</v>
      </c>
      <c r="J15" s="7">
        <v>25</v>
      </c>
      <c r="K15" s="8">
        <v>0</v>
      </c>
      <c r="L15" s="9">
        <v>0</v>
      </c>
      <c r="M15" s="10">
        <f t="shared" si="0"/>
        <v>1320.2</v>
      </c>
      <c r="N15" s="11">
        <f t="shared" si="1"/>
        <v>3265.9999999999995</v>
      </c>
      <c r="O15" s="11">
        <v>552</v>
      </c>
      <c r="P15" s="11">
        <f t="shared" si="2"/>
        <v>1398.4</v>
      </c>
      <c r="Q15" s="6">
        <f t="shared" si="3"/>
        <v>3261.4</v>
      </c>
      <c r="R15" s="12">
        <v>0</v>
      </c>
      <c r="S15" s="10">
        <f t="shared" si="4"/>
        <v>2718.6000000000004</v>
      </c>
      <c r="T15" s="11">
        <f t="shared" si="5"/>
        <v>4033.0600000000004</v>
      </c>
      <c r="U15" s="11">
        <f t="shared" si="6"/>
        <v>7079.4</v>
      </c>
      <c r="V15" s="11">
        <f t="shared" si="7"/>
        <v>41966.94</v>
      </c>
      <c r="W15" s="13" t="s">
        <v>33</v>
      </c>
      <c r="X15" s="5" t="s">
        <v>34</v>
      </c>
      <c r="Y15" s="14"/>
      <c r="Z15" s="14"/>
      <c r="AA15" s="14"/>
      <c r="AB15" s="14"/>
    </row>
    <row r="16" spans="1:28" ht="75" customHeight="1" x14ac:dyDescent="0.25">
      <c r="A16" s="5">
        <v>3</v>
      </c>
      <c r="B16" s="2" t="s">
        <v>29</v>
      </c>
      <c r="C16" s="3" t="s">
        <v>31</v>
      </c>
      <c r="D16" s="2" t="s">
        <v>140</v>
      </c>
      <c r="E16" s="4" t="s">
        <v>32</v>
      </c>
      <c r="F16" s="1">
        <v>45748</v>
      </c>
      <c r="G16" s="1">
        <v>45931</v>
      </c>
      <c r="H16" s="18">
        <v>30000</v>
      </c>
      <c r="I16" s="6">
        <v>0</v>
      </c>
      <c r="J16" s="7">
        <v>25</v>
      </c>
      <c r="K16" s="8">
        <v>0</v>
      </c>
      <c r="L16" s="9">
        <v>0</v>
      </c>
      <c r="M16" s="10">
        <f t="shared" si="0"/>
        <v>861</v>
      </c>
      <c r="N16" s="11">
        <f t="shared" si="1"/>
        <v>2130</v>
      </c>
      <c r="O16" s="11">
        <v>360</v>
      </c>
      <c r="P16" s="11">
        <f t="shared" si="2"/>
        <v>912</v>
      </c>
      <c r="Q16" s="6">
        <f t="shared" si="3"/>
        <v>2127</v>
      </c>
      <c r="R16" s="12">
        <v>786</v>
      </c>
      <c r="S16" s="10">
        <f t="shared" si="4"/>
        <v>1773</v>
      </c>
      <c r="T16" s="11">
        <f t="shared" si="5"/>
        <v>2584</v>
      </c>
      <c r="U16" s="11">
        <f t="shared" si="6"/>
        <v>4617</v>
      </c>
      <c r="V16" s="11">
        <f t="shared" si="7"/>
        <v>27416</v>
      </c>
      <c r="W16" s="13" t="s">
        <v>33</v>
      </c>
      <c r="X16" s="5" t="s">
        <v>34</v>
      </c>
      <c r="Y16" s="14"/>
      <c r="Z16" s="14"/>
      <c r="AA16" s="14"/>
      <c r="AB16" s="14"/>
    </row>
    <row r="17" spans="1:28" ht="75" customHeight="1" x14ac:dyDescent="0.25">
      <c r="A17" s="5">
        <v>4</v>
      </c>
      <c r="B17" s="2" t="s">
        <v>41</v>
      </c>
      <c r="C17" s="3" t="s">
        <v>43</v>
      </c>
      <c r="D17" s="2" t="s">
        <v>42</v>
      </c>
      <c r="E17" s="4" t="s">
        <v>32</v>
      </c>
      <c r="F17" s="1">
        <v>45597</v>
      </c>
      <c r="G17" s="1">
        <v>45778</v>
      </c>
      <c r="H17" s="18">
        <v>45000</v>
      </c>
      <c r="I17" s="6">
        <v>1148.33</v>
      </c>
      <c r="J17" s="7">
        <v>25</v>
      </c>
      <c r="K17" s="8">
        <v>0</v>
      </c>
      <c r="L17" s="9">
        <v>0</v>
      </c>
      <c r="M17" s="10">
        <f t="shared" si="0"/>
        <v>1291.5</v>
      </c>
      <c r="N17" s="11">
        <f t="shared" si="1"/>
        <v>3194.9999999999995</v>
      </c>
      <c r="O17" s="11">
        <v>540</v>
      </c>
      <c r="P17" s="11">
        <f t="shared" si="2"/>
        <v>1368</v>
      </c>
      <c r="Q17" s="6">
        <f t="shared" si="3"/>
        <v>3190.5</v>
      </c>
      <c r="R17" s="7">
        <v>0</v>
      </c>
      <c r="S17" s="10">
        <f t="shared" si="4"/>
        <v>2659.5</v>
      </c>
      <c r="T17" s="11">
        <f t="shared" si="5"/>
        <v>3832.83</v>
      </c>
      <c r="U17" s="11">
        <f t="shared" si="6"/>
        <v>6925.5</v>
      </c>
      <c r="V17" s="11">
        <f t="shared" si="7"/>
        <v>41167.17</v>
      </c>
      <c r="W17" s="13" t="s">
        <v>33</v>
      </c>
      <c r="X17" s="41" t="s">
        <v>34</v>
      </c>
      <c r="Y17" s="14"/>
      <c r="Z17" s="14"/>
      <c r="AA17" s="14"/>
      <c r="AB17" s="14"/>
    </row>
    <row r="18" spans="1:28" ht="75" customHeight="1" x14ac:dyDescent="0.25">
      <c r="A18" s="5">
        <v>5</v>
      </c>
      <c r="B18" s="2" t="s">
        <v>44</v>
      </c>
      <c r="C18" s="3" t="s">
        <v>46</v>
      </c>
      <c r="D18" s="2" t="s">
        <v>45</v>
      </c>
      <c r="E18" s="4" t="s">
        <v>32</v>
      </c>
      <c r="F18" s="1">
        <v>45658</v>
      </c>
      <c r="G18" s="1">
        <v>45839</v>
      </c>
      <c r="H18" s="18">
        <v>50000</v>
      </c>
      <c r="I18" s="6">
        <v>1854</v>
      </c>
      <c r="J18" s="7">
        <v>25</v>
      </c>
      <c r="K18" s="8">
        <v>0</v>
      </c>
      <c r="L18" s="9">
        <v>0</v>
      </c>
      <c r="M18" s="10">
        <f t="shared" si="0"/>
        <v>1435</v>
      </c>
      <c r="N18" s="11">
        <f t="shared" si="1"/>
        <v>3549.9999999999995</v>
      </c>
      <c r="O18" s="11">
        <f>H18*1.2%</f>
        <v>600</v>
      </c>
      <c r="P18" s="11">
        <f t="shared" si="2"/>
        <v>1520</v>
      </c>
      <c r="Q18" s="6">
        <f t="shared" si="3"/>
        <v>3545.0000000000005</v>
      </c>
      <c r="R18" s="12">
        <v>0</v>
      </c>
      <c r="S18" s="10">
        <f t="shared" si="4"/>
        <v>2955</v>
      </c>
      <c r="T18" s="11">
        <f t="shared" si="5"/>
        <v>4834</v>
      </c>
      <c r="U18" s="11">
        <f t="shared" si="6"/>
        <v>7695</v>
      </c>
      <c r="V18" s="11">
        <f t="shared" si="7"/>
        <v>45166</v>
      </c>
      <c r="W18" s="13" t="s">
        <v>33</v>
      </c>
      <c r="X18" s="41" t="s">
        <v>34</v>
      </c>
      <c r="Y18" s="14"/>
      <c r="Z18" s="14"/>
      <c r="AA18" s="14"/>
      <c r="AB18" s="14"/>
    </row>
    <row r="19" spans="1:28" ht="75" customHeight="1" x14ac:dyDescent="0.25">
      <c r="A19" s="5">
        <v>6</v>
      </c>
      <c r="B19" s="2" t="s">
        <v>47</v>
      </c>
      <c r="C19" s="3" t="s">
        <v>156</v>
      </c>
      <c r="D19" s="33" t="s">
        <v>135</v>
      </c>
      <c r="E19" s="4" t="s">
        <v>32</v>
      </c>
      <c r="F19" s="1">
        <v>45689</v>
      </c>
      <c r="G19" s="1">
        <v>45870</v>
      </c>
      <c r="H19" s="18">
        <v>90000</v>
      </c>
      <c r="I19" s="6">
        <v>9753.1200000000008</v>
      </c>
      <c r="J19" s="7">
        <v>25</v>
      </c>
      <c r="K19" s="8">
        <v>0</v>
      </c>
      <c r="L19" s="9">
        <v>0</v>
      </c>
      <c r="M19" s="10">
        <f t="shared" si="0"/>
        <v>2583</v>
      </c>
      <c r="N19" s="11">
        <f t="shared" si="1"/>
        <v>6389.9999999999991</v>
      </c>
      <c r="O19" s="11">
        <v>1040.3900000000001</v>
      </c>
      <c r="P19" s="11">
        <f t="shared" si="2"/>
        <v>2736</v>
      </c>
      <c r="Q19" s="6">
        <f t="shared" si="3"/>
        <v>6381</v>
      </c>
      <c r="R19" s="7">
        <v>0</v>
      </c>
      <c r="S19" s="10">
        <f t="shared" si="4"/>
        <v>5319</v>
      </c>
      <c r="T19" s="11">
        <f t="shared" si="5"/>
        <v>15097.12</v>
      </c>
      <c r="U19" s="11">
        <f t="shared" si="6"/>
        <v>13811.39</v>
      </c>
      <c r="V19" s="11">
        <f t="shared" si="7"/>
        <v>74902.880000000005</v>
      </c>
      <c r="W19" s="13" t="s">
        <v>48</v>
      </c>
      <c r="X19" s="41" t="s">
        <v>34</v>
      </c>
      <c r="Y19" s="14"/>
      <c r="Z19" s="14"/>
      <c r="AA19" s="14"/>
      <c r="AB19" s="14"/>
    </row>
    <row r="20" spans="1:28" ht="75" customHeight="1" x14ac:dyDescent="0.25">
      <c r="A20" s="5">
        <v>7</v>
      </c>
      <c r="B20" s="2" t="s">
        <v>49</v>
      </c>
      <c r="C20" s="3" t="s">
        <v>126</v>
      </c>
      <c r="D20" s="2" t="s">
        <v>50</v>
      </c>
      <c r="E20" s="4" t="s">
        <v>32</v>
      </c>
      <c r="F20" s="1">
        <v>45597</v>
      </c>
      <c r="G20" s="1">
        <v>45778</v>
      </c>
      <c r="H20" s="18">
        <v>45000</v>
      </c>
      <c r="I20" s="6">
        <v>1148.33</v>
      </c>
      <c r="J20" s="7">
        <v>25</v>
      </c>
      <c r="K20" s="8">
        <v>0</v>
      </c>
      <c r="L20" s="9">
        <v>8649.49</v>
      </c>
      <c r="M20" s="10">
        <f t="shared" si="0"/>
        <v>1291.5</v>
      </c>
      <c r="N20" s="11">
        <f t="shared" si="1"/>
        <v>3194.9999999999995</v>
      </c>
      <c r="O20" s="11">
        <v>540</v>
      </c>
      <c r="P20" s="11">
        <f t="shared" si="2"/>
        <v>1368</v>
      </c>
      <c r="Q20" s="6">
        <f t="shared" si="3"/>
        <v>3190.5</v>
      </c>
      <c r="R20" s="12">
        <v>0</v>
      </c>
      <c r="S20" s="10">
        <f t="shared" si="4"/>
        <v>2659.5</v>
      </c>
      <c r="T20" s="11">
        <f t="shared" si="5"/>
        <v>12482.32</v>
      </c>
      <c r="U20" s="11">
        <f t="shared" si="6"/>
        <v>6925.5</v>
      </c>
      <c r="V20" s="11">
        <f t="shared" si="7"/>
        <v>32517.68</v>
      </c>
      <c r="W20" s="13" t="s">
        <v>48</v>
      </c>
      <c r="X20" s="5" t="s">
        <v>34</v>
      </c>
      <c r="Y20" s="14"/>
      <c r="Z20" s="14"/>
      <c r="AA20" s="14"/>
      <c r="AB20" s="14"/>
    </row>
    <row r="21" spans="1:28" ht="75" customHeight="1" x14ac:dyDescent="0.25">
      <c r="A21" s="5">
        <v>8</v>
      </c>
      <c r="B21" s="19" t="s">
        <v>134</v>
      </c>
      <c r="C21" s="3" t="s">
        <v>136</v>
      </c>
      <c r="D21" s="2" t="s">
        <v>135</v>
      </c>
      <c r="E21" s="20" t="s">
        <v>32</v>
      </c>
      <c r="F21" s="1">
        <v>45627</v>
      </c>
      <c r="G21" s="1">
        <v>45809</v>
      </c>
      <c r="H21" s="21">
        <v>50000</v>
      </c>
      <c r="I21" s="6">
        <v>1854</v>
      </c>
      <c r="J21" s="42">
        <v>25</v>
      </c>
      <c r="K21" s="43">
        <v>0</v>
      </c>
      <c r="L21" s="9">
        <v>0</v>
      </c>
      <c r="M21" s="10">
        <f t="shared" si="0"/>
        <v>1435</v>
      </c>
      <c r="N21" s="11">
        <f t="shared" si="1"/>
        <v>3549.9999999999995</v>
      </c>
      <c r="O21" s="11">
        <f>H21*1.2%</f>
        <v>600</v>
      </c>
      <c r="P21" s="11">
        <f t="shared" si="2"/>
        <v>1520</v>
      </c>
      <c r="Q21" s="6">
        <f t="shared" si="3"/>
        <v>3545.0000000000005</v>
      </c>
      <c r="R21" s="44">
        <v>0</v>
      </c>
      <c r="S21" s="10">
        <f t="shared" si="4"/>
        <v>2955</v>
      </c>
      <c r="T21" s="11">
        <f t="shared" si="5"/>
        <v>4834</v>
      </c>
      <c r="U21" s="11">
        <f t="shared" si="6"/>
        <v>7695</v>
      </c>
      <c r="V21" s="11">
        <f t="shared" si="7"/>
        <v>45166</v>
      </c>
      <c r="W21" s="5" t="s">
        <v>33</v>
      </c>
      <c r="X21" s="41" t="s">
        <v>34</v>
      </c>
      <c r="Y21" s="14"/>
      <c r="Z21" s="14"/>
      <c r="AA21" s="14"/>
      <c r="AB21" s="14"/>
    </row>
    <row r="22" spans="1:28" ht="75" customHeight="1" x14ac:dyDescent="0.25">
      <c r="A22" s="5">
        <v>9</v>
      </c>
      <c r="B22" s="2" t="s">
        <v>51</v>
      </c>
      <c r="C22" s="3" t="s">
        <v>53</v>
      </c>
      <c r="D22" s="17" t="s">
        <v>52</v>
      </c>
      <c r="E22" s="4" t="s">
        <v>32</v>
      </c>
      <c r="F22" s="1">
        <v>45597</v>
      </c>
      <c r="G22" s="1">
        <v>45778</v>
      </c>
      <c r="H22" s="16">
        <v>46000</v>
      </c>
      <c r="I22" s="6">
        <v>1289.46</v>
      </c>
      <c r="J22" s="39">
        <v>25</v>
      </c>
      <c r="K22" s="8">
        <v>0</v>
      </c>
      <c r="L22" s="9">
        <v>0</v>
      </c>
      <c r="M22" s="10">
        <f t="shared" si="0"/>
        <v>1320.2</v>
      </c>
      <c r="N22" s="11">
        <f t="shared" si="1"/>
        <v>3265.9999999999995</v>
      </c>
      <c r="O22" s="11">
        <v>552</v>
      </c>
      <c r="P22" s="11">
        <f t="shared" si="2"/>
        <v>1398.4</v>
      </c>
      <c r="Q22" s="6">
        <f t="shared" si="3"/>
        <v>3261.4</v>
      </c>
      <c r="R22" s="11">
        <v>0</v>
      </c>
      <c r="S22" s="10">
        <f t="shared" si="4"/>
        <v>2718.6000000000004</v>
      </c>
      <c r="T22" s="11">
        <f t="shared" si="5"/>
        <v>4033.0600000000004</v>
      </c>
      <c r="U22" s="11">
        <f t="shared" si="6"/>
        <v>7079.4</v>
      </c>
      <c r="V22" s="11">
        <f t="shared" si="7"/>
        <v>41966.94</v>
      </c>
      <c r="W22" s="5" t="s">
        <v>33</v>
      </c>
      <c r="X22" s="5" t="s">
        <v>34</v>
      </c>
      <c r="Y22" s="14"/>
      <c r="Z22" s="14"/>
      <c r="AA22" s="14"/>
      <c r="AB22" s="14"/>
    </row>
    <row r="23" spans="1:28" ht="75" customHeight="1" x14ac:dyDescent="0.25">
      <c r="A23" s="5">
        <v>10</v>
      </c>
      <c r="B23" s="2" t="s">
        <v>54</v>
      </c>
      <c r="C23" s="23" t="s">
        <v>56</v>
      </c>
      <c r="D23" s="2" t="s">
        <v>55</v>
      </c>
      <c r="E23" s="4" t="s">
        <v>32</v>
      </c>
      <c r="F23" s="1">
        <v>45627</v>
      </c>
      <c r="G23" s="1">
        <v>45809</v>
      </c>
      <c r="H23" s="16">
        <v>90000</v>
      </c>
      <c r="I23" s="6">
        <v>9753.1200000000008</v>
      </c>
      <c r="J23" s="39">
        <v>25</v>
      </c>
      <c r="K23" s="8">
        <v>0</v>
      </c>
      <c r="L23" s="9">
        <v>1000</v>
      </c>
      <c r="M23" s="10">
        <f t="shared" ref="M23" si="8">H23*2.87%</f>
        <v>2583</v>
      </c>
      <c r="N23" s="11">
        <f t="shared" si="1"/>
        <v>6389.9999999999991</v>
      </c>
      <c r="O23" s="11">
        <v>1040.3900000000001</v>
      </c>
      <c r="P23" s="11">
        <f t="shared" ref="P23" si="9">H23*3.04%</f>
        <v>2736</v>
      </c>
      <c r="Q23" s="6">
        <f t="shared" ref="Q23" si="10">H23*7.09%</f>
        <v>6381</v>
      </c>
      <c r="R23" s="39">
        <v>0</v>
      </c>
      <c r="S23" s="10">
        <f t="shared" ref="S23" si="11">M23+P23</f>
        <v>5319</v>
      </c>
      <c r="T23" s="11">
        <f t="shared" ref="T23" si="12">J23+M23+P23+I23+R23+L23</f>
        <v>16097.12</v>
      </c>
      <c r="U23" s="11">
        <f t="shared" ref="U23" si="13">N23+O23+Q23</f>
        <v>13811.39</v>
      </c>
      <c r="V23" s="11">
        <f t="shared" si="7"/>
        <v>73902.880000000005</v>
      </c>
      <c r="W23" s="5" t="s">
        <v>33</v>
      </c>
      <c r="X23" s="41" t="s">
        <v>34</v>
      </c>
      <c r="Y23" s="14"/>
      <c r="Z23" s="14"/>
      <c r="AA23" s="14"/>
      <c r="AB23" s="14"/>
    </row>
    <row r="24" spans="1:28" ht="75" customHeight="1" x14ac:dyDescent="0.25">
      <c r="A24" s="5">
        <v>11</v>
      </c>
      <c r="B24" s="2" t="s">
        <v>58</v>
      </c>
      <c r="C24" s="3" t="s">
        <v>60</v>
      </c>
      <c r="D24" s="2" t="s">
        <v>59</v>
      </c>
      <c r="E24" s="4" t="s">
        <v>32</v>
      </c>
      <c r="F24" s="1">
        <v>45597</v>
      </c>
      <c r="G24" s="1">
        <v>45778</v>
      </c>
      <c r="H24" s="16">
        <v>90000</v>
      </c>
      <c r="I24" s="6">
        <v>9753.1200000000008</v>
      </c>
      <c r="J24" s="39">
        <v>25</v>
      </c>
      <c r="K24" s="8">
        <v>0</v>
      </c>
      <c r="L24" s="9">
        <v>0</v>
      </c>
      <c r="M24" s="10">
        <f t="shared" si="0"/>
        <v>2583</v>
      </c>
      <c r="N24" s="11">
        <f t="shared" si="1"/>
        <v>6389.9999999999991</v>
      </c>
      <c r="O24" s="11">
        <v>1040.3900000000001</v>
      </c>
      <c r="P24" s="11">
        <f t="shared" si="2"/>
        <v>2736</v>
      </c>
      <c r="Q24" s="6">
        <f t="shared" si="3"/>
        <v>6381</v>
      </c>
      <c r="R24" s="39">
        <v>0</v>
      </c>
      <c r="S24" s="10">
        <f t="shared" si="4"/>
        <v>5319</v>
      </c>
      <c r="T24" s="11">
        <f t="shared" si="5"/>
        <v>15097.12</v>
      </c>
      <c r="U24" s="11">
        <f t="shared" si="6"/>
        <v>13811.39</v>
      </c>
      <c r="V24" s="11">
        <f t="shared" si="7"/>
        <v>74902.880000000005</v>
      </c>
      <c r="W24" s="5" t="s">
        <v>48</v>
      </c>
      <c r="X24" s="41" t="s">
        <v>34</v>
      </c>
      <c r="Y24" s="14"/>
      <c r="Z24" s="14"/>
      <c r="AA24" s="14"/>
      <c r="AB24" s="14"/>
    </row>
    <row r="25" spans="1:28" ht="75" customHeight="1" x14ac:dyDescent="0.25">
      <c r="A25" s="5">
        <v>12</v>
      </c>
      <c r="B25" s="22" t="s">
        <v>137</v>
      </c>
      <c r="C25" s="3" t="s">
        <v>40</v>
      </c>
      <c r="D25" s="2" t="s">
        <v>39</v>
      </c>
      <c r="E25" s="4" t="s">
        <v>32</v>
      </c>
      <c r="F25" s="1">
        <v>45627</v>
      </c>
      <c r="G25" s="1">
        <v>45809</v>
      </c>
      <c r="H25" s="16">
        <v>70000</v>
      </c>
      <c r="I25" s="6">
        <v>5368.48</v>
      </c>
      <c r="J25" s="39">
        <v>25</v>
      </c>
      <c r="K25" s="46">
        <v>0</v>
      </c>
      <c r="L25" s="9">
        <v>0</v>
      </c>
      <c r="M25" s="10">
        <f t="shared" si="0"/>
        <v>2009</v>
      </c>
      <c r="N25" s="11">
        <f t="shared" si="1"/>
        <v>4970</v>
      </c>
      <c r="O25" s="39">
        <v>840</v>
      </c>
      <c r="P25" s="11">
        <f t="shared" si="2"/>
        <v>2128</v>
      </c>
      <c r="Q25" s="6">
        <f t="shared" si="3"/>
        <v>4963</v>
      </c>
      <c r="R25" s="39">
        <v>0</v>
      </c>
      <c r="S25" s="10">
        <f t="shared" si="4"/>
        <v>4137</v>
      </c>
      <c r="T25" s="11">
        <f t="shared" si="5"/>
        <v>9530.48</v>
      </c>
      <c r="U25" s="11">
        <f t="shared" si="6"/>
        <v>10773</v>
      </c>
      <c r="V25" s="11">
        <f t="shared" si="7"/>
        <v>60469.520000000004</v>
      </c>
      <c r="W25" s="5" t="s">
        <v>33</v>
      </c>
      <c r="X25" s="41" t="s">
        <v>34</v>
      </c>
      <c r="Y25" s="14"/>
      <c r="Z25" s="14"/>
      <c r="AA25" s="14"/>
      <c r="AB25" s="14"/>
    </row>
    <row r="26" spans="1:28" ht="75" customHeight="1" x14ac:dyDescent="0.25">
      <c r="A26" s="5">
        <v>13</v>
      </c>
      <c r="B26" s="2" t="s">
        <v>61</v>
      </c>
      <c r="C26" s="25" t="s">
        <v>153</v>
      </c>
      <c r="D26" s="2" t="s">
        <v>73</v>
      </c>
      <c r="E26" s="4" t="s">
        <v>32</v>
      </c>
      <c r="F26" s="1">
        <v>45597</v>
      </c>
      <c r="G26" s="1">
        <v>45778</v>
      </c>
      <c r="H26" s="37">
        <v>120000</v>
      </c>
      <c r="I26" s="6">
        <v>16809.87</v>
      </c>
      <c r="J26" s="62">
        <v>25</v>
      </c>
      <c r="K26" s="46">
        <v>0</v>
      </c>
      <c r="L26" s="9">
        <v>0</v>
      </c>
      <c r="M26" s="10">
        <f t="shared" si="0"/>
        <v>3444</v>
      </c>
      <c r="N26" s="11">
        <f t="shared" si="1"/>
        <v>8520</v>
      </c>
      <c r="O26" s="62">
        <v>1040.3900000000001</v>
      </c>
      <c r="P26" s="11">
        <f t="shared" si="2"/>
        <v>3648</v>
      </c>
      <c r="Q26" s="6">
        <f t="shared" si="3"/>
        <v>8508</v>
      </c>
      <c r="R26" s="62">
        <v>0</v>
      </c>
      <c r="S26" s="10">
        <f t="shared" si="4"/>
        <v>7092</v>
      </c>
      <c r="T26" s="11">
        <f t="shared" si="5"/>
        <v>23926.87</v>
      </c>
      <c r="U26" s="11">
        <f t="shared" si="6"/>
        <v>18068.39</v>
      </c>
      <c r="V26" s="11">
        <f t="shared" si="7"/>
        <v>96073.13</v>
      </c>
      <c r="W26" s="5" t="s">
        <v>33</v>
      </c>
      <c r="X26" s="47" t="s">
        <v>34</v>
      </c>
      <c r="Y26" s="14"/>
      <c r="Z26" s="14"/>
      <c r="AA26" s="14"/>
      <c r="AB26" s="14"/>
    </row>
    <row r="27" spans="1:28" ht="75" customHeight="1" x14ac:dyDescent="0.25">
      <c r="A27" s="5">
        <v>15</v>
      </c>
      <c r="B27" s="2" t="s">
        <v>62</v>
      </c>
      <c r="C27" s="26" t="s">
        <v>146</v>
      </c>
      <c r="D27" s="27" t="s">
        <v>63</v>
      </c>
      <c r="E27" s="4" t="s">
        <v>32</v>
      </c>
      <c r="F27" s="1">
        <v>45717</v>
      </c>
      <c r="G27" s="1">
        <v>45870</v>
      </c>
      <c r="H27" s="16">
        <v>50000</v>
      </c>
      <c r="I27" s="6">
        <v>1854</v>
      </c>
      <c r="J27" s="39">
        <v>25</v>
      </c>
      <c r="K27" s="40">
        <v>0</v>
      </c>
      <c r="L27" s="9">
        <v>0</v>
      </c>
      <c r="M27" s="10">
        <f t="shared" si="0"/>
        <v>1435</v>
      </c>
      <c r="N27" s="11">
        <v>3549.9999999999995</v>
      </c>
      <c r="O27" s="11">
        <f>H27*1.2%</f>
        <v>600</v>
      </c>
      <c r="P27" s="11">
        <f t="shared" si="2"/>
        <v>1520</v>
      </c>
      <c r="Q27" s="6">
        <f t="shared" si="3"/>
        <v>3545.0000000000005</v>
      </c>
      <c r="R27" s="11">
        <v>0</v>
      </c>
      <c r="S27" s="10">
        <f t="shared" si="4"/>
        <v>2955</v>
      </c>
      <c r="T27" s="6">
        <f t="shared" si="5"/>
        <v>4834</v>
      </c>
      <c r="U27" s="44">
        <f t="shared" si="6"/>
        <v>7695</v>
      </c>
      <c r="V27" s="44">
        <f t="shared" si="7"/>
        <v>45166</v>
      </c>
      <c r="W27" s="48" t="s">
        <v>33</v>
      </c>
      <c r="X27" s="49" t="s">
        <v>34</v>
      </c>
      <c r="Y27" s="14"/>
      <c r="Z27" s="14"/>
      <c r="AA27" s="14"/>
      <c r="AB27" s="14"/>
    </row>
    <row r="28" spans="1:28" ht="75" customHeight="1" x14ac:dyDescent="0.25">
      <c r="A28" s="5">
        <v>16</v>
      </c>
      <c r="B28" s="2" t="s">
        <v>64</v>
      </c>
      <c r="C28" s="3" t="s">
        <v>66</v>
      </c>
      <c r="D28" s="2" t="s">
        <v>65</v>
      </c>
      <c r="E28" s="4" t="s">
        <v>32</v>
      </c>
      <c r="F28" s="1">
        <v>45627</v>
      </c>
      <c r="G28" s="1">
        <v>45809</v>
      </c>
      <c r="H28" s="24">
        <v>75000</v>
      </c>
      <c r="I28" s="6">
        <v>6309.38</v>
      </c>
      <c r="J28" s="39">
        <v>25</v>
      </c>
      <c r="K28" s="8">
        <v>0</v>
      </c>
      <c r="L28" s="9">
        <v>3046</v>
      </c>
      <c r="M28" s="10">
        <f t="shared" si="0"/>
        <v>2152.5</v>
      </c>
      <c r="N28" s="39">
        <f t="shared" ref="N28:N60" si="14">H28*7.1%</f>
        <v>5324.9999999999991</v>
      </c>
      <c r="O28" s="39">
        <v>900</v>
      </c>
      <c r="P28" s="11">
        <f t="shared" si="2"/>
        <v>2280</v>
      </c>
      <c r="Q28" s="6">
        <f t="shared" si="3"/>
        <v>5317.5</v>
      </c>
      <c r="R28" s="11">
        <v>0</v>
      </c>
      <c r="S28" s="10">
        <f t="shared" si="4"/>
        <v>4432.5</v>
      </c>
      <c r="T28" s="11">
        <f t="shared" si="5"/>
        <v>13812.880000000001</v>
      </c>
      <c r="U28" s="50">
        <f t="shared" si="6"/>
        <v>11542.5</v>
      </c>
      <c r="V28" s="50">
        <f t="shared" si="7"/>
        <v>61187.119999999995</v>
      </c>
      <c r="W28" s="51" t="s">
        <v>48</v>
      </c>
      <c r="X28" s="52" t="s">
        <v>34</v>
      </c>
      <c r="Y28" s="14"/>
      <c r="Z28" s="14"/>
      <c r="AA28" s="14"/>
      <c r="AB28" s="14"/>
    </row>
    <row r="29" spans="1:28" ht="75" customHeight="1" x14ac:dyDescent="0.25">
      <c r="A29" s="5">
        <v>17</v>
      </c>
      <c r="B29" s="2" t="s">
        <v>67</v>
      </c>
      <c r="C29" s="28" t="s">
        <v>43</v>
      </c>
      <c r="D29" s="17" t="s">
        <v>68</v>
      </c>
      <c r="E29" s="4" t="s">
        <v>32</v>
      </c>
      <c r="F29" s="1">
        <v>45717</v>
      </c>
      <c r="G29" s="1">
        <v>45870</v>
      </c>
      <c r="H29" s="16">
        <v>30000</v>
      </c>
      <c r="I29" s="6">
        <v>0</v>
      </c>
      <c r="J29" s="39">
        <v>25</v>
      </c>
      <c r="K29" s="8">
        <v>0</v>
      </c>
      <c r="L29" s="9">
        <v>800</v>
      </c>
      <c r="M29" s="10">
        <f t="shared" si="0"/>
        <v>861</v>
      </c>
      <c r="N29" s="11">
        <f t="shared" si="14"/>
        <v>2130</v>
      </c>
      <c r="O29" s="11">
        <v>360</v>
      </c>
      <c r="P29" s="11">
        <f t="shared" si="2"/>
        <v>912</v>
      </c>
      <c r="Q29" s="6">
        <f t="shared" si="3"/>
        <v>2127</v>
      </c>
      <c r="R29" s="11">
        <v>0</v>
      </c>
      <c r="S29" s="10">
        <f t="shared" si="4"/>
        <v>1773</v>
      </c>
      <c r="T29" s="11">
        <f t="shared" si="5"/>
        <v>2598</v>
      </c>
      <c r="U29" s="12">
        <f t="shared" si="6"/>
        <v>4617</v>
      </c>
      <c r="V29" s="12">
        <f t="shared" si="7"/>
        <v>27402</v>
      </c>
      <c r="W29" s="13" t="s">
        <v>48</v>
      </c>
      <c r="X29" s="47" t="s">
        <v>34</v>
      </c>
      <c r="Y29" s="14"/>
      <c r="Z29" s="14"/>
      <c r="AA29" s="14"/>
      <c r="AB29" s="14"/>
    </row>
    <row r="30" spans="1:28" ht="75" customHeight="1" x14ac:dyDescent="0.25">
      <c r="A30" s="5">
        <v>18</v>
      </c>
      <c r="B30" s="32" t="s">
        <v>69</v>
      </c>
      <c r="C30" s="30" t="s">
        <v>71</v>
      </c>
      <c r="D30" s="31" t="s">
        <v>70</v>
      </c>
      <c r="E30" s="4" t="s">
        <v>32</v>
      </c>
      <c r="F30" s="1">
        <v>45627</v>
      </c>
      <c r="G30" s="1">
        <v>45809</v>
      </c>
      <c r="H30" s="21">
        <v>50000</v>
      </c>
      <c r="I30" s="6">
        <v>1854</v>
      </c>
      <c r="J30" s="11">
        <v>25</v>
      </c>
      <c r="K30" s="40">
        <v>0</v>
      </c>
      <c r="L30" s="9">
        <v>0</v>
      </c>
      <c r="M30" s="10">
        <f t="shared" si="0"/>
        <v>1435</v>
      </c>
      <c r="N30" s="11">
        <f t="shared" si="14"/>
        <v>3549.9999999999995</v>
      </c>
      <c r="O30" s="11">
        <f>H30*1.2%</f>
        <v>600</v>
      </c>
      <c r="P30" s="11">
        <f t="shared" si="2"/>
        <v>1520</v>
      </c>
      <c r="Q30" s="6">
        <f t="shared" si="3"/>
        <v>3545.0000000000005</v>
      </c>
      <c r="R30" s="11">
        <v>0</v>
      </c>
      <c r="S30" s="10">
        <f t="shared" si="4"/>
        <v>2955</v>
      </c>
      <c r="T30" s="6">
        <f t="shared" si="5"/>
        <v>4834</v>
      </c>
      <c r="U30" s="44">
        <f t="shared" si="6"/>
        <v>7695</v>
      </c>
      <c r="V30" s="44">
        <f t="shared" si="7"/>
        <v>45166</v>
      </c>
      <c r="W30" s="48" t="s">
        <v>48</v>
      </c>
      <c r="X30" s="49" t="s">
        <v>34</v>
      </c>
      <c r="Y30" s="14"/>
      <c r="Z30" s="14"/>
      <c r="AA30" s="14"/>
      <c r="AB30" s="14"/>
    </row>
    <row r="31" spans="1:28" ht="75" customHeight="1" x14ac:dyDescent="0.25">
      <c r="A31" s="5">
        <v>19</v>
      </c>
      <c r="B31" s="32" t="s">
        <v>72</v>
      </c>
      <c r="C31" s="19" t="s">
        <v>31</v>
      </c>
      <c r="D31" s="33" t="s">
        <v>73</v>
      </c>
      <c r="E31" s="4" t="s">
        <v>32</v>
      </c>
      <c r="F31" s="1">
        <v>45597</v>
      </c>
      <c r="G31" s="1">
        <v>45778</v>
      </c>
      <c r="H31" s="21">
        <v>46000</v>
      </c>
      <c r="I31" s="6">
        <v>1289.46</v>
      </c>
      <c r="J31" s="39">
        <v>25</v>
      </c>
      <c r="K31" s="40">
        <v>0</v>
      </c>
      <c r="L31" s="9">
        <v>0</v>
      </c>
      <c r="M31" s="10">
        <f t="shared" si="0"/>
        <v>1320.2</v>
      </c>
      <c r="N31" s="11">
        <f t="shared" si="14"/>
        <v>3265.9999999999995</v>
      </c>
      <c r="O31" s="11">
        <f>H31*1.2%</f>
        <v>552</v>
      </c>
      <c r="P31" s="11">
        <f t="shared" si="2"/>
        <v>1398.4</v>
      </c>
      <c r="Q31" s="6">
        <v>3261.4</v>
      </c>
      <c r="R31" s="11">
        <v>0</v>
      </c>
      <c r="S31" s="10">
        <f t="shared" si="4"/>
        <v>2718.6000000000004</v>
      </c>
      <c r="T31" s="11">
        <f t="shared" si="5"/>
        <v>4033.0600000000004</v>
      </c>
      <c r="U31" s="50">
        <f t="shared" si="6"/>
        <v>7079.4</v>
      </c>
      <c r="V31" s="50">
        <f t="shared" si="7"/>
        <v>41966.94</v>
      </c>
      <c r="W31" s="51" t="s">
        <v>33</v>
      </c>
      <c r="X31" s="51" t="s">
        <v>34</v>
      </c>
      <c r="Y31" s="14"/>
      <c r="Z31" s="14"/>
      <c r="AA31" s="14"/>
      <c r="AB31" s="14"/>
    </row>
    <row r="32" spans="1:28" ht="75" customHeight="1" x14ac:dyDescent="0.25">
      <c r="A32" s="5">
        <v>20</v>
      </c>
      <c r="B32" s="29" t="s">
        <v>74</v>
      </c>
      <c r="C32" s="19" t="s">
        <v>76</v>
      </c>
      <c r="D32" s="33" t="s">
        <v>75</v>
      </c>
      <c r="E32" s="4" t="s">
        <v>32</v>
      </c>
      <c r="F32" s="1">
        <v>45597</v>
      </c>
      <c r="G32" s="1">
        <v>45778</v>
      </c>
      <c r="H32" s="21">
        <v>40000</v>
      </c>
      <c r="I32" s="6">
        <v>442.65</v>
      </c>
      <c r="J32" s="11">
        <v>25</v>
      </c>
      <c r="K32" s="40">
        <v>0</v>
      </c>
      <c r="L32" s="9">
        <v>0</v>
      </c>
      <c r="M32" s="10">
        <f t="shared" si="0"/>
        <v>1148</v>
      </c>
      <c r="N32" s="11">
        <f t="shared" si="14"/>
        <v>2839.9999999999995</v>
      </c>
      <c r="O32" s="11">
        <f>H32*1.2%</f>
        <v>480</v>
      </c>
      <c r="P32" s="11">
        <f t="shared" si="2"/>
        <v>1216</v>
      </c>
      <c r="Q32" s="6">
        <f t="shared" si="3"/>
        <v>2836</v>
      </c>
      <c r="R32" s="11">
        <v>0</v>
      </c>
      <c r="S32" s="10">
        <f t="shared" si="4"/>
        <v>2364</v>
      </c>
      <c r="T32" s="11">
        <f t="shared" si="5"/>
        <v>2831.65</v>
      </c>
      <c r="U32" s="11">
        <f t="shared" si="6"/>
        <v>6156</v>
      </c>
      <c r="V32" s="11">
        <f t="shared" si="7"/>
        <v>37168.35</v>
      </c>
      <c r="W32" s="5" t="s">
        <v>33</v>
      </c>
      <c r="X32" s="41" t="s">
        <v>34</v>
      </c>
      <c r="Y32" s="14"/>
      <c r="Z32" s="14"/>
      <c r="AA32" s="14"/>
      <c r="AB32" s="14"/>
    </row>
    <row r="33" spans="1:28" ht="75" customHeight="1" x14ac:dyDescent="0.25">
      <c r="A33" s="5">
        <v>21</v>
      </c>
      <c r="B33" s="22" t="s">
        <v>77</v>
      </c>
      <c r="C33" s="34" t="s">
        <v>79</v>
      </c>
      <c r="D33" s="2" t="s">
        <v>78</v>
      </c>
      <c r="E33" s="4" t="s">
        <v>32</v>
      </c>
      <c r="F33" s="1">
        <v>45627</v>
      </c>
      <c r="G33" s="1">
        <v>45809</v>
      </c>
      <c r="H33" s="35">
        <v>65000</v>
      </c>
      <c r="I33" s="6">
        <v>4427.58</v>
      </c>
      <c r="J33" s="12">
        <v>25</v>
      </c>
      <c r="K33" s="8">
        <v>0</v>
      </c>
      <c r="L33" s="9">
        <v>0</v>
      </c>
      <c r="M33" s="10">
        <f t="shared" si="0"/>
        <v>1865.5</v>
      </c>
      <c r="N33" s="11">
        <f t="shared" si="14"/>
        <v>4615</v>
      </c>
      <c r="O33" s="11">
        <v>780</v>
      </c>
      <c r="P33" s="11">
        <f t="shared" si="2"/>
        <v>1976</v>
      </c>
      <c r="Q33" s="6">
        <f t="shared" si="3"/>
        <v>4608.5</v>
      </c>
      <c r="R33" s="12">
        <v>0</v>
      </c>
      <c r="S33" s="10">
        <f t="shared" si="4"/>
        <v>3841.5</v>
      </c>
      <c r="T33" s="11">
        <f t="shared" si="5"/>
        <v>8294.08</v>
      </c>
      <c r="U33" s="11">
        <f t="shared" si="6"/>
        <v>10003.5</v>
      </c>
      <c r="V33" s="11">
        <f t="shared" si="7"/>
        <v>56705.919999999998</v>
      </c>
      <c r="W33" s="13" t="s">
        <v>48</v>
      </c>
      <c r="X33" s="47" t="s">
        <v>34</v>
      </c>
      <c r="Y33" s="14"/>
      <c r="Z33" s="14"/>
      <c r="AA33" s="14"/>
      <c r="AB33" s="14"/>
    </row>
    <row r="34" spans="1:28" ht="75" customHeight="1" x14ac:dyDescent="0.25">
      <c r="A34" s="5">
        <v>22</v>
      </c>
      <c r="B34" s="2" t="s">
        <v>80</v>
      </c>
      <c r="C34" s="3" t="s">
        <v>81</v>
      </c>
      <c r="D34" s="2" t="s">
        <v>30</v>
      </c>
      <c r="E34" s="4" t="s">
        <v>32</v>
      </c>
      <c r="F34" s="1">
        <v>45627</v>
      </c>
      <c r="G34" s="1">
        <v>45809</v>
      </c>
      <c r="H34" s="21">
        <v>50000</v>
      </c>
      <c r="I34" s="6">
        <v>1596.68</v>
      </c>
      <c r="J34" s="39">
        <v>25</v>
      </c>
      <c r="K34" s="40">
        <v>0</v>
      </c>
      <c r="L34" s="9">
        <v>1867.89</v>
      </c>
      <c r="M34" s="10">
        <f t="shared" si="0"/>
        <v>1435</v>
      </c>
      <c r="N34" s="10">
        <f t="shared" si="14"/>
        <v>3549.9999999999995</v>
      </c>
      <c r="O34" s="11">
        <f>H34*1.2%</f>
        <v>600</v>
      </c>
      <c r="P34" s="11">
        <f t="shared" si="2"/>
        <v>1520</v>
      </c>
      <c r="Q34" s="6">
        <f t="shared" si="3"/>
        <v>3545.0000000000005</v>
      </c>
      <c r="R34" s="11">
        <v>1715.46</v>
      </c>
      <c r="S34" s="10">
        <f t="shared" si="4"/>
        <v>2955</v>
      </c>
      <c r="T34" s="6">
        <f t="shared" si="5"/>
        <v>8160.0300000000007</v>
      </c>
      <c r="U34" s="44">
        <f t="shared" si="6"/>
        <v>7695</v>
      </c>
      <c r="V34" s="44">
        <f t="shared" si="7"/>
        <v>41839.97</v>
      </c>
      <c r="W34" s="48" t="s">
        <v>48</v>
      </c>
      <c r="X34" s="49" t="s">
        <v>34</v>
      </c>
      <c r="Y34" s="14"/>
      <c r="Z34" s="14"/>
      <c r="AA34" s="14"/>
      <c r="AB34" s="14"/>
    </row>
    <row r="35" spans="1:28" ht="75" customHeight="1" x14ac:dyDescent="0.25">
      <c r="A35" s="5">
        <v>23</v>
      </c>
      <c r="B35" s="32" t="s">
        <v>147</v>
      </c>
      <c r="C35" s="19" t="s">
        <v>40</v>
      </c>
      <c r="D35" s="17" t="s">
        <v>39</v>
      </c>
      <c r="E35" s="4" t="s">
        <v>32</v>
      </c>
      <c r="F35" s="1">
        <v>45689</v>
      </c>
      <c r="G35" s="1">
        <v>45870</v>
      </c>
      <c r="H35" s="21">
        <v>46000</v>
      </c>
      <c r="I35" s="6">
        <v>1289.46</v>
      </c>
      <c r="J35" s="39">
        <v>25</v>
      </c>
      <c r="K35" s="40">
        <v>0</v>
      </c>
      <c r="L35" s="9">
        <v>0</v>
      </c>
      <c r="M35" s="10">
        <f t="shared" si="0"/>
        <v>1320.2</v>
      </c>
      <c r="N35" s="11">
        <f t="shared" si="14"/>
        <v>3265.9999999999995</v>
      </c>
      <c r="O35" s="11">
        <f>H35*1.2%</f>
        <v>552</v>
      </c>
      <c r="P35" s="11">
        <f t="shared" si="2"/>
        <v>1398.4</v>
      </c>
      <c r="Q35" s="6">
        <f t="shared" si="3"/>
        <v>3261.4</v>
      </c>
      <c r="R35" s="11">
        <v>0</v>
      </c>
      <c r="S35" s="10">
        <f t="shared" ref="S35" si="15">M35+P35</f>
        <v>2718.6000000000004</v>
      </c>
      <c r="T35" s="11">
        <f t="shared" si="5"/>
        <v>4033.0600000000004</v>
      </c>
      <c r="U35" s="50">
        <f t="shared" ref="U35" si="16">N35+O35+Q35</f>
        <v>7079.4</v>
      </c>
      <c r="V35" s="50">
        <f t="shared" si="7"/>
        <v>41966.94</v>
      </c>
      <c r="W35" s="51" t="s">
        <v>33</v>
      </c>
      <c r="X35" s="51" t="s">
        <v>34</v>
      </c>
      <c r="Y35" s="14"/>
      <c r="Z35" s="14"/>
      <c r="AA35" s="14"/>
      <c r="AB35" s="14"/>
    </row>
    <row r="36" spans="1:28" ht="75" customHeight="1" x14ac:dyDescent="0.25">
      <c r="A36" s="15">
        <v>24</v>
      </c>
      <c r="B36" s="2" t="s">
        <v>82</v>
      </c>
      <c r="C36" s="3" t="s">
        <v>84</v>
      </c>
      <c r="D36" s="2" t="s">
        <v>83</v>
      </c>
      <c r="E36" s="4" t="s">
        <v>32</v>
      </c>
      <c r="F36" s="1">
        <v>45627</v>
      </c>
      <c r="G36" s="1">
        <v>45809</v>
      </c>
      <c r="H36" s="16">
        <v>46000</v>
      </c>
      <c r="I36" s="6">
        <v>1289.46</v>
      </c>
      <c r="J36" s="39">
        <v>25</v>
      </c>
      <c r="K36" s="40">
        <v>0</v>
      </c>
      <c r="L36" s="9">
        <v>7176.96</v>
      </c>
      <c r="M36" s="10">
        <f t="shared" si="0"/>
        <v>1320.2</v>
      </c>
      <c r="N36" s="11">
        <f t="shared" si="14"/>
        <v>3265.9999999999995</v>
      </c>
      <c r="O36" s="11">
        <f>H36*1.2%</f>
        <v>552</v>
      </c>
      <c r="P36" s="11">
        <f t="shared" si="2"/>
        <v>1398.4</v>
      </c>
      <c r="Q36" s="6">
        <f t="shared" si="3"/>
        <v>3261.4</v>
      </c>
      <c r="R36" s="11">
        <v>0</v>
      </c>
      <c r="S36" s="10">
        <f t="shared" si="4"/>
        <v>2718.6000000000004</v>
      </c>
      <c r="T36" s="11">
        <f t="shared" si="5"/>
        <v>11210.02</v>
      </c>
      <c r="U36" s="11">
        <f t="shared" si="6"/>
        <v>7079.4</v>
      </c>
      <c r="V36" s="11">
        <f t="shared" si="7"/>
        <v>34789.979999999996</v>
      </c>
      <c r="W36" s="5" t="s">
        <v>48</v>
      </c>
      <c r="X36" s="13" t="s">
        <v>34</v>
      </c>
      <c r="Y36" s="14"/>
      <c r="Z36" s="14"/>
      <c r="AA36" s="14"/>
      <c r="AB36" s="14"/>
    </row>
    <row r="37" spans="1:28" ht="75" customHeight="1" x14ac:dyDescent="0.25">
      <c r="A37" s="5">
        <v>25</v>
      </c>
      <c r="B37" s="2" t="s">
        <v>85</v>
      </c>
      <c r="C37" s="3" t="s">
        <v>86</v>
      </c>
      <c r="D37" s="2" t="s">
        <v>30</v>
      </c>
      <c r="E37" s="4" t="s">
        <v>32</v>
      </c>
      <c r="F37" s="1">
        <v>45748</v>
      </c>
      <c r="G37" s="1">
        <v>45931</v>
      </c>
      <c r="H37" s="16">
        <v>75000</v>
      </c>
      <c r="I37" s="6">
        <v>6309.38</v>
      </c>
      <c r="J37" s="11">
        <v>25</v>
      </c>
      <c r="K37" s="46">
        <v>0</v>
      </c>
      <c r="L37" s="9">
        <v>9242.16</v>
      </c>
      <c r="M37" s="10">
        <f t="shared" si="0"/>
        <v>2152.5</v>
      </c>
      <c r="N37" s="11">
        <f t="shared" si="14"/>
        <v>5324.9999999999991</v>
      </c>
      <c r="O37" s="39">
        <v>900</v>
      </c>
      <c r="P37" s="11">
        <f t="shared" si="2"/>
        <v>2280</v>
      </c>
      <c r="Q37" s="6">
        <f t="shared" si="3"/>
        <v>5317.5</v>
      </c>
      <c r="R37" s="11">
        <v>0</v>
      </c>
      <c r="S37" s="10">
        <f t="shared" si="4"/>
        <v>4432.5</v>
      </c>
      <c r="T37" s="11">
        <f t="shared" si="5"/>
        <v>20009.04</v>
      </c>
      <c r="U37" s="11">
        <f t="shared" si="6"/>
        <v>11542.5</v>
      </c>
      <c r="V37" s="11">
        <f t="shared" si="7"/>
        <v>54990.96</v>
      </c>
      <c r="W37" s="5" t="s">
        <v>33</v>
      </c>
      <c r="X37" s="5" t="s">
        <v>34</v>
      </c>
      <c r="Y37" s="14"/>
      <c r="Z37" s="14"/>
      <c r="AA37" s="14"/>
      <c r="AB37" s="14"/>
    </row>
    <row r="38" spans="1:28" ht="75" customHeight="1" x14ac:dyDescent="0.25">
      <c r="A38" s="5">
        <v>26</v>
      </c>
      <c r="B38" s="2" t="s">
        <v>87</v>
      </c>
      <c r="C38" s="3" t="s">
        <v>88</v>
      </c>
      <c r="D38" s="17" t="s">
        <v>57</v>
      </c>
      <c r="E38" s="4" t="s">
        <v>32</v>
      </c>
      <c r="F38" s="1">
        <v>45597</v>
      </c>
      <c r="G38" s="1">
        <v>45778</v>
      </c>
      <c r="H38" s="16">
        <v>60000</v>
      </c>
      <c r="I38" s="6">
        <v>3486.68</v>
      </c>
      <c r="J38" s="11">
        <v>25</v>
      </c>
      <c r="K38" s="46">
        <v>0</v>
      </c>
      <c r="L38" s="9">
        <v>0</v>
      </c>
      <c r="M38" s="10">
        <f t="shared" si="0"/>
        <v>1722</v>
      </c>
      <c r="N38" s="11">
        <f t="shared" si="14"/>
        <v>4260</v>
      </c>
      <c r="O38" s="11">
        <v>720</v>
      </c>
      <c r="P38" s="11">
        <f t="shared" si="2"/>
        <v>1824</v>
      </c>
      <c r="Q38" s="6">
        <f t="shared" si="3"/>
        <v>4254</v>
      </c>
      <c r="R38" s="11">
        <v>0</v>
      </c>
      <c r="S38" s="10">
        <f t="shared" si="4"/>
        <v>3546</v>
      </c>
      <c r="T38" s="11">
        <f t="shared" si="5"/>
        <v>7057.68</v>
      </c>
      <c r="U38" s="12">
        <f t="shared" si="6"/>
        <v>9234</v>
      </c>
      <c r="V38" s="12">
        <f t="shared" si="7"/>
        <v>52942.32</v>
      </c>
      <c r="W38" s="13" t="s">
        <v>33</v>
      </c>
      <c r="X38" s="47" t="s">
        <v>34</v>
      </c>
      <c r="Y38" s="14"/>
      <c r="Z38" s="14"/>
      <c r="AA38" s="14"/>
      <c r="AB38" s="14"/>
    </row>
    <row r="39" spans="1:28" ht="75" customHeight="1" x14ac:dyDescent="0.25">
      <c r="A39" s="5">
        <v>27</v>
      </c>
      <c r="B39" s="2" t="s">
        <v>89</v>
      </c>
      <c r="C39" s="3" t="s">
        <v>90</v>
      </c>
      <c r="D39" s="17" t="s">
        <v>73</v>
      </c>
      <c r="E39" s="4" t="s">
        <v>32</v>
      </c>
      <c r="F39" s="1">
        <v>45658</v>
      </c>
      <c r="G39" s="1">
        <v>45839</v>
      </c>
      <c r="H39" s="16">
        <v>50000</v>
      </c>
      <c r="I39" s="6">
        <v>1854</v>
      </c>
      <c r="J39" s="39">
        <v>25</v>
      </c>
      <c r="K39" s="46">
        <v>0</v>
      </c>
      <c r="L39" s="9">
        <v>0</v>
      </c>
      <c r="M39" s="10">
        <f t="shared" si="0"/>
        <v>1435</v>
      </c>
      <c r="N39" s="11">
        <f t="shared" si="14"/>
        <v>3549.9999999999995</v>
      </c>
      <c r="O39" s="11">
        <f>H39*1.2%</f>
        <v>600</v>
      </c>
      <c r="P39" s="11">
        <f t="shared" si="2"/>
        <v>1520</v>
      </c>
      <c r="Q39" s="6">
        <f t="shared" si="3"/>
        <v>3545.0000000000005</v>
      </c>
      <c r="R39" s="11">
        <v>0</v>
      </c>
      <c r="S39" s="10">
        <f t="shared" si="4"/>
        <v>2955</v>
      </c>
      <c r="T39" s="6">
        <f t="shared" si="5"/>
        <v>4834</v>
      </c>
      <c r="U39" s="44">
        <f t="shared" si="6"/>
        <v>7695</v>
      </c>
      <c r="V39" s="44">
        <f t="shared" si="7"/>
        <v>45166</v>
      </c>
      <c r="W39" s="48" t="s">
        <v>33</v>
      </c>
      <c r="X39" s="49" t="s">
        <v>34</v>
      </c>
      <c r="Y39" s="14"/>
      <c r="Z39" s="14"/>
      <c r="AA39" s="14"/>
      <c r="AB39" s="14"/>
    </row>
    <row r="40" spans="1:28" ht="75" customHeight="1" x14ac:dyDescent="0.25">
      <c r="A40" s="5">
        <v>28</v>
      </c>
      <c r="B40" s="2" t="s">
        <v>91</v>
      </c>
      <c r="C40" s="3" t="s">
        <v>93</v>
      </c>
      <c r="D40" s="2" t="s">
        <v>92</v>
      </c>
      <c r="E40" s="4" t="s">
        <v>32</v>
      </c>
      <c r="F40" s="1">
        <v>45748</v>
      </c>
      <c r="G40" s="1">
        <v>45931</v>
      </c>
      <c r="H40" s="21">
        <v>45000</v>
      </c>
      <c r="I40" s="6">
        <v>1148.33</v>
      </c>
      <c r="J40" s="39">
        <v>25</v>
      </c>
      <c r="K40" s="40">
        <v>0</v>
      </c>
      <c r="L40" s="9">
        <v>7673.64</v>
      </c>
      <c r="M40" s="10">
        <f t="shared" si="0"/>
        <v>1291.5</v>
      </c>
      <c r="N40" s="11">
        <f t="shared" si="14"/>
        <v>3194.9999999999995</v>
      </c>
      <c r="O40" s="11">
        <v>540</v>
      </c>
      <c r="P40" s="11">
        <f t="shared" si="2"/>
        <v>1368</v>
      </c>
      <c r="Q40" s="6">
        <f t="shared" si="3"/>
        <v>3190.5</v>
      </c>
      <c r="R40" s="11">
        <v>0</v>
      </c>
      <c r="S40" s="10">
        <f t="shared" si="4"/>
        <v>2659.5</v>
      </c>
      <c r="T40" s="11">
        <f t="shared" si="5"/>
        <v>11506.470000000001</v>
      </c>
      <c r="U40" s="50">
        <f t="shared" si="6"/>
        <v>6925.5</v>
      </c>
      <c r="V40" s="50">
        <f t="shared" si="7"/>
        <v>33493.53</v>
      </c>
      <c r="W40" s="51" t="s">
        <v>33</v>
      </c>
      <c r="X40" s="51" t="s">
        <v>34</v>
      </c>
      <c r="Y40" s="14"/>
      <c r="Z40" s="14"/>
      <c r="AA40" s="14"/>
      <c r="AB40" s="14"/>
    </row>
    <row r="41" spans="1:28" ht="75" customHeight="1" x14ac:dyDescent="0.25">
      <c r="A41" s="5">
        <v>29</v>
      </c>
      <c r="B41" s="2" t="s">
        <v>94</v>
      </c>
      <c r="C41" s="3" t="s">
        <v>96</v>
      </c>
      <c r="D41" s="17" t="s">
        <v>95</v>
      </c>
      <c r="E41" s="4" t="s">
        <v>32</v>
      </c>
      <c r="F41" s="1">
        <v>45597</v>
      </c>
      <c r="G41" s="1">
        <v>45778</v>
      </c>
      <c r="H41" s="21">
        <v>65000</v>
      </c>
      <c r="I41" s="6">
        <v>4427.58</v>
      </c>
      <c r="J41" s="11">
        <v>25</v>
      </c>
      <c r="K41" s="46">
        <v>0</v>
      </c>
      <c r="L41" s="9">
        <v>0</v>
      </c>
      <c r="M41" s="10">
        <f t="shared" si="0"/>
        <v>1865.5</v>
      </c>
      <c r="N41" s="11">
        <f t="shared" si="14"/>
        <v>4615</v>
      </c>
      <c r="O41" s="11">
        <v>780</v>
      </c>
      <c r="P41" s="11">
        <f t="shared" si="2"/>
        <v>1976</v>
      </c>
      <c r="Q41" s="6">
        <f t="shared" si="3"/>
        <v>4608.5</v>
      </c>
      <c r="R41" s="11">
        <v>0</v>
      </c>
      <c r="S41" s="10">
        <f t="shared" si="4"/>
        <v>3841.5</v>
      </c>
      <c r="T41" s="11">
        <f t="shared" si="5"/>
        <v>8294.08</v>
      </c>
      <c r="U41" s="11">
        <f t="shared" si="6"/>
        <v>10003.5</v>
      </c>
      <c r="V41" s="11">
        <f t="shared" si="7"/>
        <v>56705.919999999998</v>
      </c>
      <c r="W41" s="5" t="s">
        <v>48</v>
      </c>
      <c r="X41" s="41" t="s">
        <v>34</v>
      </c>
      <c r="Y41" s="14"/>
      <c r="Z41" s="14"/>
      <c r="AA41" s="14"/>
      <c r="AB41" s="14"/>
    </row>
    <row r="42" spans="1:28" ht="75" customHeight="1" x14ac:dyDescent="0.25">
      <c r="A42" s="5">
        <v>30</v>
      </c>
      <c r="B42" s="2" t="s">
        <v>97</v>
      </c>
      <c r="C42" s="3" t="s">
        <v>99</v>
      </c>
      <c r="D42" s="2" t="s">
        <v>98</v>
      </c>
      <c r="E42" s="4" t="s">
        <v>32</v>
      </c>
      <c r="F42" s="1">
        <v>45566</v>
      </c>
      <c r="G42" s="1">
        <v>45748</v>
      </c>
      <c r="H42" s="16">
        <v>90000</v>
      </c>
      <c r="I42" s="6">
        <v>9753.1200000000008</v>
      </c>
      <c r="J42" s="11">
        <v>25</v>
      </c>
      <c r="K42" s="46">
        <v>0</v>
      </c>
      <c r="L42" s="9">
        <v>0</v>
      </c>
      <c r="M42" s="10">
        <f t="shared" si="0"/>
        <v>2583</v>
      </c>
      <c r="N42" s="11">
        <f t="shared" si="14"/>
        <v>6389.9999999999991</v>
      </c>
      <c r="O42" s="11">
        <v>1040.3900000000001</v>
      </c>
      <c r="P42" s="11">
        <f t="shared" si="2"/>
        <v>2736</v>
      </c>
      <c r="Q42" s="6">
        <v>6381</v>
      </c>
      <c r="R42" s="11">
        <v>0</v>
      </c>
      <c r="S42" s="10">
        <f t="shared" si="4"/>
        <v>5319</v>
      </c>
      <c r="T42" s="11">
        <f t="shared" si="5"/>
        <v>15097.12</v>
      </c>
      <c r="U42" s="12">
        <f t="shared" si="6"/>
        <v>13811.39</v>
      </c>
      <c r="V42" s="12">
        <f t="shared" si="7"/>
        <v>74902.880000000005</v>
      </c>
      <c r="W42" s="13" t="s">
        <v>33</v>
      </c>
      <c r="X42" s="13" t="s">
        <v>34</v>
      </c>
      <c r="Y42" s="14"/>
      <c r="Z42" s="14"/>
      <c r="AA42" s="14"/>
      <c r="AB42" s="14"/>
    </row>
    <row r="43" spans="1:28" ht="75" customHeight="1" x14ac:dyDescent="0.25">
      <c r="A43" s="5">
        <v>31</v>
      </c>
      <c r="B43" s="22" t="s">
        <v>100</v>
      </c>
      <c r="C43" s="36" t="s">
        <v>102</v>
      </c>
      <c r="D43" s="17" t="s">
        <v>101</v>
      </c>
      <c r="E43" s="4" t="s">
        <v>32</v>
      </c>
      <c r="F43" s="1">
        <v>45597</v>
      </c>
      <c r="G43" s="1">
        <v>45778</v>
      </c>
      <c r="H43" s="35">
        <v>50000</v>
      </c>
      <c r="I43" s="6">
        <v>1854</v>
      </c>
      <c r="J43" s="12">
        <v>25</v>
      </c>
      <c r="K43" s="40">
        <v>0</v>
      </c>
      <c r="L43" s="9">
        <v>0</v>
      </c>
      <c r="M43" s="10">
        <f t="shared" si="0"/>
        <v>1435</v>
      </c>
      <c r="N43" s="11">
        <f t="shared" si="14"/>
        <v>3549.9999999999995</v>
      </c>
      <c r="O43" s="11">
        <f>H43*1.2%</f>
        <v>600</v>
      </c>
      <c r="P43" s="11">
        <f t="shared" si="2"/>
        <v>1520</v>
      </c>
      <c r="Q43" s="6">
        <f t="shared" si="3"/>
        <v>3545.0000000000005</v>
      </c>
      <c r="R43" s="12">
        <v>0</v>
      </c>
      <c r="S43" s="10">
        <f t="shared" si="4"/>
        <v>2955</v>
      </c>
      <c r="T43" s="6">
        <f t="shared" si="5"/>
        <v>4834</v>
      </c>
      <c r="U43" s="44">
        <f t="shared" si="6"/>
        <v>7695</v>
      </c>
      <c r="V43" s="44">
        <f t="shared" si="7"/>
        <v>45166</v>
      </c>
      <c r="W43" s="48" t="s">
        <v>48</v>
      </c>
      <c r="X43" s="49" t="s">
        <v>34</v>
      </c>
      <c r="Y43" s="14"/>
      <c r="Z43" s="14"/>
      <c r="AA43" s="14"/>
      <c r="AB43" s="14"/>
    </row>
    <row r="44" spans="1:28" ht="75" customHeight="1" x14ac:dyDescent="0.25">
      <c r="A44" s="5">
        <v>32</v>
      </c>
      <c r="B44" s="2" t="s">
        <v>103</v>
      </c>
      <c r="C44" s="3" t="s">
        <v>104</v>
      </c>
      <c r="D44" s="2" t="s">
        <v>30</v>
      </c>
      <c r="E44" s="4" t="s">
        <v>32</v>
      </c>
      <c r="F44" s="1">
        <v>45566</v>
      </c>
      <c r="G44" s="1">
        <v>45748</v>
      </c>
      <c r="H44" s="35">
        <v>100000</v>
      </c>
      <c r="I44" s="6">
        <v>12105.37</v>
      </c>
      <c r="J44" s="12">
        <v>25</v>
      </c>
      <c r="K44" s="46">
        <v>0</v>
      </c>
      <c r="L44" s="9">
        <v>2000</v>
      </c>
      <c r="M44" s="10">
        <f t="shared" si="0"/>
        <v>2870</v>
      </c>
      <c r="N44" s="11">
        <f t="shared" si="14"/>
        <v>7099.9999999999991</v>
      </c>
      <c r="O44" s="11">
        <v>1040.3900000000001</v>
      </c>
      <c r="P44" s="11">
        <f t="shared" si="2"/>
        <v>3040</v>
      </c>
      <c r="Q44" s="6">
        <f t="shared" si="3"/>
        <v>7090.0000000000009</v>
      </c>
      <c r="R44" s="12">
        <v>0</v>
      </c>
      <c r="S44" s="10">
        <f t="shared" si="4"/>
        <v>5910</v>
      </c>
      <c r="T44" s="11">
        <f t="shared" si="5"/>
        <v>20040.370000000003</v>
      </c>
      <c r="U44" s="50">
        <f t="shared" si="6"/>
        <v>15230.39</v>
      </c>
      <c r="V44" s="50">
        <f t="shared" si="7"/>
        <v>79959.63</v>
      </c>
      <c r="W44" s="53" t="s">
        <v>48</v>
      </c>
      <c r="X44" s="54" t="s">
        <v>34</v>
      </c>
      <c r="Y44" s="14"/>
      <c r="Z44" s="14"/>
      <c r="AA44" s="14"/>
      <c r="AB44" s="14"/>
    </row>
    <row r="45" spans="1:28" ht="75" customHeight="1" x14ac:dyDescent="0.25">
      <c r="A45" s="5">
        <v>33</v>
      </c>
      <c r="B45" s="2" t="s">
        <v>127</v>
      </c>
      <c r="C45" s="3" t="s">
        <v>128</v>
      </c>
      <c r="D45" s="2" t="s">
        <v>101</v>
      </c>
      <c r="E45" s="4" t="s">
        <v>32</v>
      </c>
      <c r="F45" s="1">
        <v>45627</v>
      </c>
      <c r="G45" s="1">
        <v>45809</v>
      </c>
      <c r="H45" s="35">
        <v>90000</v>
      </c>
      <c r="I45" s="6">
        <v>9324.25</v>
      </c>
      <c r="J45" s="12">
        <v>25</v>
      </c>
      <c r="K45" s="46">
        <v>0</v>
      </c>
      <c r="L45" s="9">
        <v>0</v>
      </c>
      <c r="M45" s="10">
        <f t="shared" si="0"/>
        <v>2583</v>
      </c>
      <c r="N45" s="11">
        <f t="shared" si="14"/>
        <v>6389.9999999999991</v>
      </c>
      <c r="O45" s="11">
        <v>1040.3900000000001</v>
      </c>
      <c r="P45" s="11">
        <f t="shared" si="2"/>
        <v>2736</v>
      </c>
      <c r="Q45" s="6">
        <f t="shared" si="3"/>
        <v>6381</v>
      </c>
      <c r="R45" s="12">
        <v>1715.46</v>
      </c>
      <c r="S45" s="10">
        <f t="shared" si="4"/>
        <v>5319</v>
      </c>
      <c r="T45" s="11">
        <f t="shared" si="5"/>
        <v>16383.71</v>
      </c>
      <c r="U45" s="11">
        <f t="shared" si="6"/>
        <v>13811.39</v>
      </c>
      <c r="V45" s="11">
        <f t="shared" si="7"/>
        <v>73616.290000000008</v>
      </c>
      <c r="W45" s="13" t="s">
        <v>33</v>
      </c>
      <c r="X45" s="13" t="s">
        <v>34</v>
      </c>
      <c r="Y45" s="14"/>
      <c r="Z45" s="14"/>
      <c r="AA45" s="14"/>
      <c r="AB45" s="14"/>
    </row>
    <row r="46" spans="1:28" ht="75" customHeight="1" x14ac:dyDescent="0.25">
      <c r="A46" s="5">
        <v>34</v>
      </c>
      <c r="B46" s="55" t="s">
        <v>105</v>
      </c>
      <c r="C46" s="56" t="s">
        <v>107</v>
      </c>
      <c r="D46" s="57" t="s">
        <v>106</v>
      </c>
      <c r="E46" s="58" t="s">
        <v>32</v>
      </c>
      <c r="F46" s="59">
        <v>45597</v>
      </c>
      <c r="G46" s="59">
        <v>45778</v>
      </c>
      <c r="H46" s="60">
        <v>85000</v>
      </c>
      <c r="I46" s="61">
        <v>8576.99</v>
      </c>
      <c r="J46" s="11">
        <v>25</v>
      </c>
      <c r="K46" s="46">
        <v>0</v>
      </c>
      <c r="L46" s="9">
        <v>1500</v>
      </c>
      <c r="M46" s="10">
        <f t="shared" si="0"/>
        <v>2439.5</v>
      </c>
      <c r="N46" s="11">
        <f t="shared" si="14"/>
        <v>6034.9999999999991</v>
      </c>
      <c r="O46" s="39">
        <v>1020</v>
      </c>
      <c r="P46" s="11">
        <f t="shared" si="2"/>
        <v>2584</v>
      </c>
      <c r="Q46" s="6">
        <f t="shared" si="3"/>
        <v>6026.5</v>
      </c>
      <c r="R46" s="11">
        <v>0</v>
      </c>
      <c r="S46" s="10">
        <f t="shared" si="4"/>
        <v>5023.5</v>
      </c>
      <c r="T46" s="11">
        <f t="shared" si="5"/>
        <v>15125.49</v>
      </c>
      <c r="U46" s="12">
        <f t="shared" si="6"/>
        <v>13081.5</v>
      </c>
      <c r="V46" s="12">
        <f t="shared" si="7"/>
        <v>69874.509999999995</v>
      </c>
      <c r="W46" s="13" t="s">
        <v>48</v>
      </c>
      <c r="X46" s="47" t="s">
        <v>34</v>
      </c>
      <c r="Y46" s="14"/>
      <c r="Z46" s="14"/>
      <c r="AA46" s="14"/>
      <c r="AB46" s="14"/>
    </row>
    <row r="47" spans="1:28" ht="75" customHeight="1" x14ac:dyDescent="0.25">
      <c r="A47" s="5">
        <v>35</v>
      </c>
      <c r="B47" s="55" t="s">
        <v>149</v>
      </c>
      <c r="C47" s="56" t="s">
        <v>148</v>
      </c>
      <c r="D47" s="2" t="s">
        <v>83</v>
      </c>
      <c r="E47" s="58" t="s">
        <v>32</v>
      </c>
      <c r="F47" s="59">
        <v>45717</v>
      </c>
      <c r="G47" s="59">
        <v>45870</v>
      </c>
      <c r="H47" s="76">
        <v>35000</v>
      </c>
      <c r="I47" s="77">
        <v>0</v>
      </c>
      <c r="J47" s="77">
        <v>25</v>
      </c>
      <c r="K47" s="77">
        <v>0</v>
      </c>
      <c r="L47" s="77">
        <v>0</v>
      </c>
      <c r="M47" s="77">
        <f t="shared" si="0"/>
        <v>1004.5</v>
      </c>
      <c r="N47" s="77">
        <f t="shared" si="14"/>
        <v>2485</v>
      </c>
      <c r="O47" s="79">
        <v>420</v>
      </c>
      <c r="P47" s="77">
        <v>1064</v>
      </c>
      <c r="Q47" s="77">
        <v>2481.5</v>
      </c>
      <c r="R47" s="77">
        <v>0</v>
      </c>
      <c r="S47" s="76">
        <f t="shared" si="4"/>
        <v>2068.5</v>
      </c>
      <c r="T47" s="76">
        <f t="shared" ref="T47" si="17">I47+J47+K47+L47+M47+P47+R47</f>
        <v>2093.5</v>
      </c>
      <c r="U47" s="76">
        <f t="shared" si="6"/>
        <v>5386.5</v>
      </c>
      <c r="V47" s="76">
        <f t="shared" si="7"/>
        <v>32906.5</v>
      </c>
      <c r="W47" s="78" t="s">
        <v>48</v>
      </c>
      <c r="X47" s="47" t="s">
        <v>34</v>
      </c>
      <c r="Y47" s="14"/>
      <c r="Z47" s="14"/>
      <c r="AA47" s="14"/>
      <c r="AB47" s="14"/>
    </row>
    <row r="48" spans="1:28" ht="75" customHeight="1" x14ac:dyDescent="0.25">
      <c r="A48" s="5">
        <v>36</v>
      </c>
      <c r="B48" s="2" t="s">
        <v>108</v>
      </c>
      <c r="C48" s="3" t="s">
        <v>154</v>
      </c>
      <c r="D48" s="2" t="s">
        <v>30</v>
      </c>
      <c r="E48" s="4" t="s">
        <v>32</v>
      </c>
      <c r="F48" s="1">
        <v>45597</v>
      </c>
      <c r="G48" s="1">
        <v>45778</v>
      </c>
      <c r="H48" s="38">
        <v>90000</v>
      </c>
      <c r="I48" s="6">
        <v>9753.1200000000008</v>
      </c>
      <c r="J48" s="50">
        <v>25</v>
      </c>
      <c r="K48" s="46">
        <v>0</v>
      </c>
      <c r="L48" s="9">
        <v>0</v>
      </c>
      <c r="M48" s="10">
        <f t="shared" ref="M48" si="18">H48*2.87%</f>
        <v>2583</v>
      </c>
      <c r="N48" s="11">
        <f t="shared" ref="N48" si="19">H48*7.1%</f>
        <v>6389.9999999999991</v>
      </c>
      <c r="O48" s="11">
        <v>1040.3900000000001</v>
      </c>
      <c r="P48" s="11">
        <f t="shared" ref="P48" si="20">H48*3.04%</f>
        <v>2736</v>
      </c>
      <c r="Q48" s="6">
        <f t="shared" ref="Q48" si="21">H48*7.09%</f>
        <v>6381</v>
      </c>
      <c r="R48" s="50">
        <v>0</v>
      </c>
      <c r="S48" s="10">
        <f t="shared" ref="S48" si="22">M48+P48</f>
        <v>5319</v>
      </c>
      <c r="T48" s="11">
        <f t="shared" ref="T48" si="23">J48+M48+P48+I48+R48+L48</f>
        <v>15097.12</v>
      </c>
      <c r="U48" s="11">
        <f t="shared" ref="U48" si="24">N48+O48+Q48</f>
        <v>13811.39</v>
      </c>
      <c r="V48" s="11">
        <f t="shared" ref="V48" si="25">H48-T48</f>
        <v>74902.880000000005</v>
      </c>
      <c r="W48" s="5" t="s">
        <v>33</v>
      </c>
      <c r="X48" s="5" t="s">
        <v>34</v>
      </c>
      <c r="Y48" s="14"/>
      <c r="Z48" s="14"/>
      <c r="AA48" s="14"/>
      <c r="AB48" s="14"/>
    </row>
    <row r="49" spans="1:28" ht="75" customHeight="1" x14ac:dyDescent="0.25">
      <c r="A49" s="5">
        <v>37</v>
      </c>
      <c r="B49" s="22" t="s">
        <v>131</v>
      </c>
      <c r="C49" s="36" t="s">
        <v>133</v>
      </c>
      <c r="D49" s="17" t="s">
        <v>132</v>
      </c>
      <c r="E49" s="4" t="s">
        <v>32</v>
      </c>
      <c r="F49" s="1">
        <v>45627</v>
      </c>
      <c r="G49" s="1">
        <v>45809</v>
      </c>
      <c r="H49" s="21">
        <v>50000</v>
      </c>
      <c r="I49" s="6">
        <v>1854</v>
      </c>
      <c r="J49" s="11">
        <v>25</v>
      </c>
      <c r="K49" s="40">
        <v>0</v>
      </c>
      <c r="L49" s="9">
        <v>4000</v>
      </c>
      <c r="M49" s="10">
        <f t="shared" si="0"/>
        <v>1435</v>
      </c>
      <c r="N49" s="11">
        <f t="shared" si="14"/>
        <v>3549.9999999999995</v>
      </c>
      <c r="O49" s="11">
        <f>H49*1.2%</f>
        <v>600</v>
      </c>
      <c r="P49" s="11">
        <f t="shared" si="2"/>
        <v>1520</v>
      </c>
      <c r="Q49" s="6">
        <f t="shared" si="3"/>
        <v>3545.0000000000005</v>
      </c>
      <c r="R49" s="11">
        <v>0</v>
      </c>
      <c r="S49" s="10">
        <f t="shared" si="4"/>
        <v>2955</v>
      </c>
      <c r="T49" s="6">
        <f t="shared" si="5"/>
        <v>8834</v>
      </c>
      <c r="U49" s="44">
        <f t="shared" si="6"/>
        <v>7695</v>
      </c>
      <c r="V49" s="44">
        <f t="shared" si="7"/>
        <v>41166</v>
      </c>
      <c r="W49" s="48" t="s">
        <v>48</v>
      </c>
      <c r="X49" s="49" t="s">
        <v>34</v>
      </c>
      <c r="Y49" s="14"/>
      <c r="Z49" s="14"/>
      <c r="AA49" s="14"/>
      <c r="AB49" s="14"/>
    </row>
    <row r="50" spans="1:28" ht="75" customHeight="1" x14ac:dyDescent="0.25">
      <c r="A50" s="5">
        <v>38</v>
      </c>
      <c r="B50" s="2" t="s">
        <v>109</v>
      </c>
      <c r="C50" s="3" t="s">
        <v>111</v>
      </c>
      <c r="D50" s="2" t="s">
        <v>110</v>
      </c>
      <c r="E50" s="4" t="s">
        <v>32</v>
      </c>
      <c r="F50" s="1">
        <v>45597</v>
      </c>
      <c r="G50" s="1">
        <v>45778</v>
      </c>
      <c r="H50" s="16">
        <v>90000</v>
      </c>
      <c r="I50" s="6">
        <v>9753.1200000000008</v>
      </c>
      <c r="J50" s="11">
        <v>25</v>
      </c>
      <c r="K50" s="46">
        <v>0</v>
      </c>
      <c r="L50" s="9">
        <v>12000</v>
      </c>
      <c r="M50" s="10">
        <f t="shared" si="0"/>
        <v>2583</v>
      </c>
      <c r="N50" s="11">
        <v>6390</v>
      </c>
      <c r="O50" s="11">
        <v>1040.3900000000001</v>
      </c>
      <c r="P50" s="11">
        <f t="shared" si="2"/>
        <v>2736</v>
      </c>
      <c r="Q50" s="6">
        <f t="shared" si="3"/>
        <v>6381</v>
      </c>
      <c r="R50" s="11">
        <v>0</v>
      </c>
      <c r="S50" s="10">
        <f t="shared" si="4"/>
        <v>5319</v>
      </c>
      <c r="T50" s="11">
        <f t="shared" si="5"/>
        <v>27097.120000000003</v>
      </c>
      <c r="U50" s="50">
        <f t="shared" si="6"/>
        <v>13811.39</v>
      </c>
      <c r="V50" s="50">
        <f t="shared" si="7"/>
        <v>62902.879999999997</v>
      </c>
      <c r="W50" s="51" t="s">
        <v>33</v>
      </c>
      <c r="X50" s="51" t="s">
        <v>34</v>
      </c>
      <c r="Y50" s="14"/>
      <c r="Z50" s="14"/>
      <c r="AA50" s="14"/>
      <c r="AB50" s="14"/>
    </row>
    <row r="51" spans="1:28" ht="75" customHeight="1" x14ac:dyDescent="0.25">
      <c r="A51" s="5">
        <v>39</v>
      </c>
      <c r="B51" s="22" t="s">
        <v>112</v>
      </c>
      <c r="C51" s="3" t="s">
        <v>113</v>
      </c>
      <c r="D51" s="2" t="s">
        <v>98</v>
      </c>
      <c r="E51" s="4" t="s">
        <v>32</v>
      </c>
      <c r="F51" s="1">
        <v>45597</v>
      </c>
      <c r="G51" s="1">
        <v>45778</v>
      </c>
      <c r="H51" s="16">
        <v>70000</v>
      </c>
      <c r="I51" s="6">
        <v>5368.48</v>
      </c>
      <c r="J51" s="39">
        <v>25</v>
      </c>
      <c r="K51" s="46">
        <v>0</v>
      </c>
      <c r="L51" s="9">
        <v>0</v>
      </c>
      <c r="M51" s="10">
        <f t="shared" si="0"/>
        <v>2009</v>
      </c>
      <c r="N51" s="11">
        <f t="shared" si="14"/>
        <v>4970</v>
      </c>
      <c r="O51" s="39">
        <v>840</v>
      </c>
      <c r="P51" s="11">
        <f t="shared" si="2"/>
        <v>2128</v>
      </c>
      <c r="Q51" s="6">
        <f t="shared" si="3"/>
        <v>4963</v>
      </c>
      <c r="R51" s="39">
        <v>0</v>
      </c>
      <c r="S51" s="10">
        <f t="shared" si="4"/>
        <v>4137</v>
      </c>
      <c r="T51" s="11">
        <f t="shared" si="5"/>
        <v>9530.48</v>
      </c>
      <c r="U51" s="12">
        <f t="shared" si="6"/>
        <v>10773</v>
      </c>
      <c r="V51" s="12">
        <f t="shared" si="7"/>
        <v>60469.520000000004</v>
      </c>
      <c r="W51" s="13" t="s">
        <v>33</v>
      </c>
      <c r="X51" s="47" t="s">
        <v>34</v>
      </c>
      <c r="Y51" s="14"/>
      <c r="Z51" s="14"/>
      <c r="AA51" s="14"/>
      <c r="AB51" s="14"/>
    </row>
    <row r="52" spans="1:28" ht="75" customHeight="1" x14ac:dyDescent="0.25">
      <c r="A52" s="5">
        <v>40</v>
      </c>
      <c r="B52" s="22" t="s">
        <v>143</v>
      </c>
      <c r="C52" s="36" t="s">
        <v>142</v>
      </c>
      <c r="D52" s="2" t="s">
        <v>30</v>
      </c>
      <c r="E52" s="4" t="s">
        <v>32</v>
      </c>
      <c r="F52" s="1">
        <v>45658</v>
      </c>
      <c r="G52" s="1">
        <v>45839</v>
      </c>
      <c r="H52" s="21">
        <v>50000</v>
      </c>
      <c r="I52" s="6">
        <v>1854</v>
      </c>
      <c r="J52" s="11">
        <v>25</v>
      </c>
      <c r="K52" s="40">
        <v>0</v>
      </c>
      <c r="L52" s="9">
        <v>0</v>
      </c>
      <c r="M52" s="10">
        <f t="shared" si="0"/>
        <v>1435</v>
      </c>
      <c r="N52" s="11">
        <f t="shared" si="14"/>
        <v>3549.9999999999995</v>
      </c>
      <c r="O52" s="11">
        <f>H52*1.2%</f>
        <v>600</v>
      </c>
      <c r="P52" s="11">
        <f t="shared" si="2"/>
        <v>1520</v>
      </c>
      <c r="Q52" s="6">
        <f t="shared" si="3"/>
        <v>3545.0000000000005</v>
      </c>
      <c r="R52" s="11">
        <v>0</v>
      </c>
      <c r="S52" s="10">
        <f t="shared" ref="S52" si="26">M52+P52</f>
        <v>2955</v>
      </c>
      <c r="T52" s="6">
        <f t="shared" si="5"/>
        <v>4834</v>
      </c>
      <c r="U52" s="44">
        <f t="shared" ref="U52" si="27">N52+O52+Q52</f>
        <v>7695</v>
      </c>
      <c r="V52" s="44">
        <f t="shared" si="7"/>
        <v>45166</v>
      </c>
      <c r="W52" s="48" t="s">
        <v>33</v>
      </c>
      <c r="X52" s="49" t="s">
        <v>34</v>
      </c>
      <c r="Y52" s="14"/>
      <c r="Z52" s="14"/>
      <c r="AA52" s="14"/>
      <c r="AB52" s="14"/>
    </row>
    <row r="53" spans="1:28" ht="75" customHeight="1" x14ac:dyDescent="0.25">
      <c r="A53" s="5">
        <v>41</v>
      </c>
      <c r="B53" s="2" t="s">
        <v>139</v>
      </c>
      <c r="C53" s="3" t="s">
        <v>126</v>
      </c>
      <c r="D53" s="2" t="s">
        <v>140</v>
      </c>
      <c r="E53" s="4" t="s">
        <v>32</v>
      </c>
      <c r="F53" s="1">
        <v>45627</v>
      </c>
      <c r="G53" s="1">
        <v>45809</v>
      </c>
      <c r="H53" s="16">
        <v>36000</v>
      </c>
      <c r="I53" s="6">
        <v>0</v>
      </c>
      <c r="J53" s="39">
        <v>25</v>
      </c>
      <c r="K53" s="40">
        <v>0</v>
      </c>
      <c r="L53" s="9">
        <v>0</v>
      </c>
      <c r="M53" s="10">
        <f t="shared" si="0"/>
        <v>1033.2</v>
      </c>
      <c r="N53" s="11">
        <f t="shared" si="14"/>
        <v>2555.9999999999995</v>
      </c>
      <c r="O53" s="11">
        <v>432</v>
      </c>
      <c r="P53" s="11">
        <f t="shared" si="2"/>
        <v>1094.4000000000001</v>
      </c>
      <c r="Q53" s="6">
        <f t="shared" si="3"/>
        <v>2552.4</v>
      </c>
      <c r="R53" s="11">
        <v>0</v>
      </c>
      <c r="S53" s="10">
        <f t="shared" si="4"/>
        <v>2127.6000000000004</v>
      </c>
      <c r="T53" s="6">
        <f t="shared" si="5"/>
        <v>2152.6000000000004</v>
      </c>
      <c r="U53" s="44">
        <f t="shared" si="6"/>
        <v>5540.4</v>
      </c>
      <c r="V53" s="44">
        <f t="shared" si="7"/>
        <v>33847.4</v>
      </c>
      <c r="W53" s="48" t="s">
        <v>33</v>
      </c>
      <c r="X53" s="48" t="s">
        <v>34</v>
      </c>
      <c r="Y53" s="14"/>
      <c r="Z53" s="14"/>
      <c r="AA53" s="14"/>
      <c r="AB53" s="14"/>
    </row>
    <row r="54" spans="1:28" ht="75" customHeight="1" x14ac:dyDescent="0.25">
      <c r="A54" s="5">
        <v>42</v>
      </c>
      <c r="B54" s="22" t="s">
        <v>114</v>
      </c>
      <c r="C54" s="3" t="s">
        <v>115</v>
      </c>
      <c r="D54" s="2" t="s">
        <v>45</v>
      </c>
      <c r="E54" s="4" t="s">
        <v>32</v>
      </c>
      <c r="F54" s="1">
        <v>45597</v>
      </c>
      <c r="G54" s="1">
        <v>45778</v>
      </c>
      <c r="H54" s="37">
        <v>60000</v>
      </c>
      <c r="I54" s="6">
        <v>3486.68</v>
      </c>
      <c r="J54" s="12">
        <v>25</v>
      </c>
      <c r="K54" s="46">
        <v>0</v>
      </c>
      <c r="L54" s="9">
        <v>0</v>
      </c>
      <c r="M54" s="10">
        <f t="shared" si="0"/>
        <v>1722</v>
      </c>
      <c r="N54" s="11">
        <f t="shared" si="14"/>
        <v>4260</v>
      </c>
      <c r="O54" s="62">
        <v>720</v>
      </c>
      <c r="P54" s="11">
        <f t="shared" si="2"/>
        <v>1824</v>
      </c>
      <c r="Q54" s="6">
        <f t="shared" si="3"/>
        <v>4254</v>
      </c>
      <c r="R54" s="12">
        <v>0</v>
      </c>
      <c r="S54" s="10">
        <f t="shared" si="4"/>
        <v>3546</v>
      </c>
      <c r="T54" s="11">
        <f t="shared" si="5"/>
        <v>7057.68</v>
      </c>
      <c r="U54" s="50">
        <f t="shared" si="6"/>
        <v>9234</v>
      </c>
      <c r="V54" s="50">
        <f t="shared" si="7"/>
        <v>52942.32</v>
      </c>
      <c r="W54" s="51" t="s">
        <v>48</v>
      </c>
      <c r="X54" s="54" t="s">
        <v>34</v>
      </c>
      <c r="Y54" s="14"/>
      <c r="Z54" s="14"/>
      <c r="AA54" s="14"/>
      <c r="AB54" s="14"/>
    </row>
    <row r="55" spans="1:28" ht="75" customHeight="1" x14ac:dyDescent="0.25">
      <c r="A55" s="5"/>
      <c r="B55" s="22" t="s">
        <v>150</v>
      </c>
      <c r="C55" s="3" t="s">
        <v>151</v>
      </c>
      <c r="D55" s="2" t="s">
        <v>152</v>
      </c>
      <c r="E55" s="4" t="s">
        <v>32</v>
      </c>
      <c r="F55" s="1">
        <v>45748</v>
      </c>
      <c r="G55" s="1">
        <v>45931</v>
      </c>
      <c r="H55" s="37">
        <v>120000</v>
      </c>
      <c r="I55" s="6">
        <v>16809.87</v>
      </c>
      <c r="J55" s="62">
        <v>25</v>
      </c>
      <c r="K55" s="46">
        <v>0</v>
      </c>
      <c r="L55" s="9">
        <v>0</v>
      </c>
      <c r="M55" s="10">
        <f t="shared" ref="M55" si="28">H55*2.87%</f>
        <v>3444</v>
      </c>
      <c r="N55" s="11">
        <f t="shared" ref="N55" si="29">H55*7.1%</f>
        <v>8520</v>
      </c>
      <c r="O55" s="62">
        <v>1040.3900000000001</v>
      </c>
      <c r="P55" s="11">
        <f t="shared" ref="P55" si="30">H55*3.04%</f>
        <v>3648</v>
      </c>
      <c r="Q55" s="6">
        <f t="shared" ref="Q55" si="31">H55*7.09%</f>
        <v>8508</v>
      </c>
      <c r="R55" s="62">
        <v>0</v>
      </c>
      <c r="S55" s="10">
        <f t="shared" ref="S55" si="32">M55+P55</f>
        <v>7092</v>
      </c>
      <c r="T55" s="11">
        <f t="shared" ref="T55" si="33">J55+M55+P55+I55+R55+L55</f>
        <v>23926.87</v>
      </c>
      <c r="U55" s="11">
        <f t="shared" ref="U55" si="34">N55+O55+Q55</f>
        <v>18068.39</v>
      </c>
      <c r="V55" s="11">
        <f t="shared" ref="V55" si="35">H55-T55</f>
        <v>96073.13</v>
      </c>
      <c r="W55" s="5" t="s">
        <v>48</v>
      </c>
      <c r="X55" s="47" t="s">
        <v>34</v>
      </c>
      <c r="Y55" s="14"/>
      <c r="Z55" s="14"/>
      <c r="AA55" s="14"/>
      <c r="AB55" s="14"/>
    </row>
    <row r="56" spans="1:28" ht="75" customHeight="1" x14ac:dyDescent="0.25">
      <c r="A56" s="5">
        <v>43</v>
      </c>
      <c r="B56" s="2" t="s">
        <v>138</v>
      </c>
      <c r="C56" s="3" t="s">
        <v>104</v>
      </c>
      <c r="D56" s="2" t="s">
        <v>30</v>
      </c>
      <c r="E56" s="4" t="s">
        <v>32</v>
      </c>
      <c r="F56" s="1">
        <v>45597</v>
      </c>
      <c r="G56" s="1">
        <v>45778</v>
      </c>
      <c r="H56" s="37">
        <v>120000</v>
      </c>
      <c r="I56" s="6">
        <v>16809.87</v>
      </c>
      <c r="J56" s="62">
        <v>25</v>
      </c>
      <c r="K56" s="46">
        <v>0</v>
      </c>
      <c r="L56" s="9">
        <v>0</v>
      </c>
      <c r="M56" s="10">
        <f t="shared" si="0"/>
        <v>3444</v>
      </c>
      <c r="N56" s="11">
        <f t="shared" si="14"/>
        <v>8520</v>
      </c>
      <c r="O56" s="62">
        <v>1040.3900000000001</v>
      </c>
      <c r="P56" s="11">
        <f t="shared" si="2"/>
        <v>3648</v>
      </c>
      <c r="Q56" s="6">
        <f t="shared" si="3"/>
        <v>8508</v>
      </c>
      <c r="R56" s="62">
        <v>0</v>
      </c>
      <c r="S56" s="10">
        <f t="shared" si="4"/>
        <v>7092</v>
      </c>
      <c r="T56" s="11">
        <f t="shared" si="5"/>
        <v>23926.87</v>
      </c>
      <c r="U56" s="11">
        <f t="shared" si="6"/>
        <v>18068.39</v>
      </c>
      <c r="V56" s="11">
        <f t="shared" si="7"/>
        <v>96073.13</v>
      </c>
      <c r="W56" s="5" t="s">
        <v>48</v>
      </c>
      <c r="X56" s="47" t="s">
        <v>34</v>
      </c>
      <c r="Y56" s="14"/>
      <c r="Z56" s="14"/>
      <c r="AA56" s="14"/>
      <c r="AB56" s="14"/>
    </row>
    <row r="57" spans="1:28" ht="75" customHeight="1" x14ac:dyDescent="0.25">
      <c r="A57" s="5">
        <v>44</v>
      </c>
      <c r="B57" s="2" t="s">
        <v>129</v>
      </c>
      <c r="C57" s="3" t="s">
        <v>130</v>
      </c>
      <c r="D57" s="2" t="s">
        <v>92</v>
      </c>
      <c r="E57" s="4" t="s">
        <v>32</v>
      </c>
      <c r="F57" s="1">
        <v>45627</v>
      </c>
      <c r="G57" s="1">
        <v>45809</v>
      </c>
      <c r="H57" s="38">
        <v>90000</v>
      </c>
      <c r="I57" s="6">
        <v>9753.1200000000008</v>
      </c>
      <c r="J57" s="50">
        <v>25</v>
      </c>
      <c r="K57" s="46">
        <v>0</v>
      </c>
      <c r="L57" s="9">
        <v>0</v>
      </c>
      <c r="M57" s="10">
        <f t="shared" si="0"/>
        <v>2583</v>
      </c>
      <c r="N57" s="11">
        <f t="shared" si="14"/>
        <v>6389.9999999999991</v>
      </c>
      <c r="O57" s="11">
        <v>1040.3900000000001</v>
      </c>
      <c r="P57" s="11">
        <f t="shared" si="2"/>
        <v>2736</v>
      </c>
      <c r="Q57" s="6">
        <f t="shared" si="3"/>
        <v>6381</v>
      </c>
      <c r="R57" s="50">
        <v>0</v>
      </c>
      <c r="S57" s="10">
        <f t="shared" si="4"/>
        <v>5319</v>
      </c>
      <c r="T57" s="11">
        <f t="shared" si="5"/>
        <v>15097.12</v>
      </c>
      <c r="U57" s="11">
        <f t="shared" si="6"/>
        <v>13811.39</v>
      </c>
      <c r="V57" s="11">
        <f t="shared" si="7"/>
        <v>74902.880000000005</v>
      </c>
      <c r="W57" s="5" t="s">
        <v>33</v>
      </c>
      <c r="X57" s="5" t="s">
        <v>34</v>
      </c>
      <c r="Y57" s="14"/>
      <c r="Z57" s="14"/>
      <c r="AA57" s="14"/>
      <c r="AB57" s="14"/>
    </row>
    <row r="58" spans="1:28" ht="75" customHeight="1" x14ac:dyDescent="0.25">
      <c r="A58" s="5">
        <v>45</v>
      </c>
      <c r="B58" s="2" t="s">
        <v>116</v>
      </c>
      <c r="C58" s="3" t="s">
        <v>117</v>
      </c>
      <c r="D58" s="2" t="s">
        <v>39</v>
      </c>
      <c r="E58" s="4" t="s">
        <v>32</v>
      </c>
      <c r="F58" s="1">
        <v>45597</v>
      </c>
      <c r="G58" s="1">
        <v>45778</v>
      </c>
      <c r="H58" s="16">
        <v>90000</v>
      </c>
      <c r="I58" s="6">
        <v>9753.1200000000008</v>
      </c>
      <c r="J58" s="39">
        <v>25</v>
      </c>
      <c r="K58" s="40">
        <v>0</v>
      </c>
      <c r="L58" s="9">
        <v>4000</v>
      </c>
      <c r="M58" s="10">
        <f t="shared" si="0"/>
        <v>2583</v>
      </c>
      <c r="N58" s="11">
        <f t="shared" si="14"/>
        <v>6389.9999999999991</v>
      </c>
      <c r="O58" s="11">
        <v>1040.3900000000001</v>
      </c>
      <c r="P58" s="11">
        <f t="shared" si="2"/>
        <v>2736</v>
      </c>
      <c r="Q58" s="6">
        <f t="shared" si="3"/>
        <v>6381</v>
      </c>
      <c r="R58" s="39">
        <v>0</v>
      </c>
      <c r="S58" s="10">
        <f t="shared" si="4"/>
        <v>5319</v>
      </c>
      <c r="T58" s="11">
        <f t="shared" si="5"/>
        <v>19097.120000000003</v>
      </c>
      <c r="U58" s="11">
        <f t="shared" si="6"/>
        <v>13811.39</v>
      </c>
      <c r="V58" s="11">
        <f t="shared" si="7"/>
        <v>70902.880000000005</v>
      </c>
      <c r="W58" s="5" t="s">
        <v>48</v>
      </c>
      <c r="X58" s="41" t="s">
        <v>34</v>
      </c>
      <c r="Y58" s="14"/>
      <c r="Z58" s="14"/>
      <c r="AA58" s="14"/>
      <c r="AB58" s="14"/>
    </row>
    <row r="59" spans="1:28" ht="75" customHeight="1" x14ac:dyDescent="0.25">
      <c r="A59" s="5">
        <v>46</v>
      </c>
      <c r="B59" s="22" t="s">
        <v>118</v>
      </c>
      <c r="C59" s="3" t="s">
        <v>120</v>
      </c>
      <c r="D59" s="17" t="s">
        <v>119</v>
      </c>
      <c r="E59" s="4" t="s">
        <v>32</v>
      </c>
      <c r="F59" s="1">
        <v>45627</v>
      </c>
      <c r="G59" s="1">
        <v>45809</v>
      </c>
      <c r="H59" s="21">
        <v>50000</v>
      </c>
      <c r="I59" s="6">
        <v>1854</v>
      </c>
      <c r="J59" s="11">
        <v>25</v>
      </c>
      <c r="K59" s="45">
        <v>0</v>
      </c>
      <c r="L59" s="9">
        <v>0</v>
      </c>
      <c r="M59" s="10">
        <f t="shared" si="0"/>
        <v>1435</v>
      </c>
      <c r="N59" s="11">
        <f t="shared" si="14"/>
        <v>3549.9999999999995</v>
      </c>
      <c r="O59" s="11">
        <f>H59*1.2%</f>
        <v>600</v>
      </c>
      <c r="P59" s="11">
        <f t="shared" si="2"/>
        <v>1520</v>
      </c>
      <c r="Q59" s="6">
        <f t="shared" si="3"/>
        <v>3545.0000000000005</v>
      </c>
      <c r="R59" s="11">
        <v>0</v>
      </c>
      <c r="S59" s="10">
        <f t="shared" si="4"/>
        <v>2955</v>
      </c>
      <c r="T59" s="11">
        <f t="shared" si="5"/>
        <v>4834</v>
      </c>
      <c r="U59" s="11">
        <f t="shared" si="6"/>
        <v>7695</v>
      </c>
      <c r="V59" s="11">
        <f t="shared" si="7"/>
        <v>45166</v>
      </c>
      <c r="W59" s="5" t="s">
        <v>33</v>
      </c>
      <c r="X59" s="41" t="s">
        <v>34</v>
      </c>
      <c r="Y59" s="14"/>
      <c r="Z59" s="14"/>
      <c r="AA59" s="14"/>
      <c r="AB59" s="14"/>
    </row>
    <row r="60" spans="1:28" ht="84.75" customHeight="1" x14ac:dyDescent="0.25">
      <c r="A60" s="5">
        <v>47</v>
      </c>
      <c r="B60" s="2" t="s">
        <v>121</v>
      </c>
      <c r="C60" s="3" t="s">
        <v>93</v>
      </c>
      <c r="D60" s="2" t="s">
        <v>92</v>
      </c>
      <c r="E60" s="4" t="s">
        <v>32</v>
      </c>
      <c r="F60" s="1">
        <v>45717</v>
      </c>
      <c r="G60" s="1">
        <v>45901</v>
      </c>
      <c r="H60" s="16">
        <v>35438.129999999997</v>
      </c>
      <c r="I60" s="6">
        <v>0</v>
      </c>
      <c r="J60" s="6">
        <v>25</v>
      </c>
      <c r="K60" s="63">
        <v>0</v>
      </c>
      <c r="L60" s="9">
        <v>0</v>
      </c>
      <c r="M60" s="10">
        <f t="shared" si="0"/>
        <v>1017.0743309999999</v>
      </c>
      <c r="N60" s="11">
        <f t="shared" si="14"/>
        <v>2516.1072299999996</v>
      </c>
      <c r="O60" s="11">
        <v>425.26</v>
      </c>
      <c r="P60" s="11">
        <f>H60*3.04%</f>
        <v>1077.319152</v>
      </c>
      <c r="Q60" s="6">
        <f t="shared" si="3"/>
        <v>2512.5634169999998</v>
      </c>
      <c r="R60" s="62">
        <v>0</v>
      </c>
      <c r="S60" s="10">
        <f>M60+P60</f>
        <v>2094.3934829999998</v>
      </c>
      <c r="T60" s="11">
        <f t="shared" si="5"/>
        <v>2119.3934829999998</v>
      </c>
      <c r="U60" s="11">
        <f>N60+O60+Q60</f>
        <v>5453.9306469999992</v>
      </c>
      <c r="V60" s="11">
        <f t="shared" si="7"/>
        <v>33318.736516999998</v>
      </c>
      <c r="W60" s="5" t="s">
        <v>33</v>
      </c>
      <c r="X60" s="41" t="s">
        <v>34</v>
      </c>
      <c r="Y60" s="14"/>
      <c r="Z60" s="14"/>
      <c r="AA60" s="14"/>
      <c r="AB60" s="14"/>
    </row>
    <row r="61" spans="1:28" ht="15.75" customHeight="1" x14ac:dyDescent="0.25">
      <c r="A61" s="64"/>
      <c r="B61" s="65"/>
      <c r="C61" s="65"/>
      <c r="D61" s="66"/>
      <c r="E61" s="64"/>
      <c r="F61" s="67"/>
      <c r="G61" s="67"/>
      <c r="H61" s="68"/>
      <c r="I61" s="69"/>
      <c r="L61" s="70"/>
      <c r="O61" s="69"/>
      <c r="W61" s="64"/>
      <c r="X61" s="71"/>
      <c r="Y61" s="14"/>
      <c r="Z61" s="14"/>
      <c r="AA61" s="14"/>
      <c r="AB61" s="14"/>
    </row>
    <row r="62" spans="1:28" ht="46.5" customHeight="1" thickBot="1" x14ac:dyDescent="0.3">
      <c r="A62" s="64"/>
      <c r="B62" s="72" t="s">
        <v>141</v>
      </c>
      <c r="C62" s="73"/>
      <c r="D62" s="74"/>
      <c r="E62" s="14"/>
      <c r="F62" s="64"/>
      <c r="G62" s="64"/>
      <c r="H62" s="75">
        <f t="shared" ref="H62:K62" si="36">SUM(H14:H60)</f>
        <v>3016438.13</v>
      </c>
      <c r="I62" s="75">
        <f t="shared" si="36"/>
        <v>228117.03999999995</v>
      </c>
      <c r="J62" s="75">
        <f t="shared" si="36"/>
        <v>1175</v>
      </c>
      <c r="K62" s="75">
        <f t="shared" si="36"/>
        <v>0</v>
      </c>
      <c r="L62" s="75">
        <f>SUM(L14:L61)</f>
        <v>62956.14</v>
      </c>
      <c r="M62" s="75">
        <f t="shared" ref="M62:V62" si="37">SUM(M14:M61)</f>
        <v>86571.774330999993</v>
      </c>
      <c r="N62" s="75">
        <f t="shared" si="37"/>
        <v>214167.10722999999</v>
      </c>
      <c r="O62" s="75">
        <f t="shared" si="37"/>
        <v>34482.33</v>
      </c>
      <c r="P62" s="75">
        <f t="shared" si="37"/>
        <v>91699.719151999991</v>
      </c>
      <c r="Q62" s="75">
        <f t="shared" si="37"/>
        <v>213865.46341699999</v>
      </c>
      <c r="R62" s="75">
        <f t="shared" si="37"/>
        <v>4216.92</v>
      </c>
      <c r="S62" s="75">
        <f t="shared" si="37"/>
        <v>178271.493483</v>
      </c>
      <c r="T62" s="75">
        <f t="shared" si="37"/>
        <v>474736.59348299989</v>
      </c>
      <c r="U62" s="75">
        <f t="shared" si="37"/>
        <v>462514.90064700006</v>
      </c>
      <c r="V62" s="75">
        <f t="shared" si="37"/>
        <v>2541701.5365169994</v>
      </c>
      <c r="W62" s="14"/>
      <c r="X62" s="71"/>
      <c r="Y62" s="14"/>
      <c r="Z62" s="14"/>
      <c r="AA62" s="14"/>
      <c r="AB62" s="14"/>
    </row>
    <row r="63" spans="1:28" ht="14.25" customHeight="1" thickTop="1" x14ac:dyDescent="0.25">
      <c r="A63" s="14"/>
      <c r="B63" s="14"/>
      <c r="C63" s="14"/>
      <c r="D63" s="14"/>
      <c r="E63" s="14"/>
      <c r="F63" s="64"/>
      <c r="G63" s="64"/>
      <c r="H63" s="14"/>
      <c r="I63" s="14"/>
      <c r="J63" s="14"/>
      <c r="K63" s="14"/>
      <c r="L63" s="14"/>
      <c r="M63" s="14"/>
      <c r="N63" s="84"/>
      <c r="O63" s="14"/>
      <c r="P63" s="14"/>
      <c r="Q63" s="14"/>
      <c r="R63" s="64"/>
      <c r="S63" s="14"/>
      <c r="T63" s="14"/>
      <c r="U63" s="84"/>
      <c r="V63" s="14"/>
      <c r="W63" s="14"/>
      <c r="X63" s="14"/>
      <c r="Y63" s="14"/>
      <c r="Z63" s="14"/>
      <c r="AA63" s="14"/>
      <c r="AB63" s="14"/>
    </row>
    <row r="64" spans="1:28" ht="14.25" customHeight="1" x14ac:dyDescent="0.25">
      <c r="A64" s="14" t="s">
        <v>122</v>
      </c>
      <c r="B64" s="14"/>
      <c r="C64" s="14"/>
      <c r="D64" s="14"/>
      <c r="E64" s="14"/>
      <c r="F64" s="14"/>
      <c r="G64" s="14"/>
      <c r="H64" s="14"/>
      <c r="I64" s="14"/>
      <c r="J64" s="85"/>
      <c r="K64" s="85"/>
      <c r="L64" s="85"/>
      <c r="M64" s="85"/>
      <c r="N64" s="85"/>
      <c r="O64" s="81"/>
      <c r="P64" s="85"/>
      <c r="Q64" s="85"/>
      <c r="R64" s="85"/>
      <c r="S64" s="85"/>
      <c r="T64" s="85"/>
      <c r="U64" s="85"/>
      <c r="V64" s="85"/>
      <c r="W64" s="85"/>
      <c r="X64" s="85"/>
      <c r="Y64" s="14"/>
      <c r="Z64" s="14"/>
      <c r="AA64" s="14"/>
      <c r="AB64" s="14"/>
    </row>
    <row r="65" spans="1:28" ht="14.25" customHeight="1" x14ac:dyDescent="0.25">
      <c r="A65" s="14" t="s">
        <v>123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4"/>
      <c r="O65" s="14"/>
      <c r="P65" s="14"/>
      <c r="Q65" s="14"/>
      <c r="R65" s="64"/>
      <c r="S65" s="93"/>
      <c r="T65" s="14"/>
      <c r="U65" s="93"/>
      <c r="V65" s="14"/>
      <c r="W65" s="14"/>
      <c r="X65" s="14"/>
      <c r="Y65" s="14"/>
      <c r="Z65" s="14"/>
      <c r="AA65" s="14"/>
      <c r="AB65" s="14"/>
    </row>
    <row r="66" spans="1:28" ht="14.25" customHeight="1" x14ac:dyDescent="0.25">
      <c r="A66" s="14" t="s">
        <v>124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4"/>
      <c r="O66" s="14"/>
      <c r="P66" s="14"/>
      <c r="Q66" s="14"/>
      <c r="R66" s="6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 x14ac:dyDescent="0.25">
      <c r="A67" s="14" t="s">
        <v>125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4"/>
      <c r="O67" s="14"/>
      <c r="P67" s="14"/>
      <c r="Q67" s="14"/>
      <c r="R67" s="6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84"/>
      <c r="O68" s="14"/>
      <c r="P68" s="14"/>
      <c r="Q68" s="14"/>
      <c r="R68" s="6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4"/>
      <c r="O69" s="14"/>
      <c r="P69" s="14"/>
      <c r="Q69" s="14"/>
      <c r="R69" s="6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4"/>
      <c r="O70" s="14"/>
      <c r="P70" s="14"/>
      <c r="Q70" s="14"/>
      <c r="R70" s="6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84"/>
      <c r="O71" s="14"/>
      <c r="P71" s="14"/>
      <c r="Q71" s="14"/>
      <c r="R71" s="6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84"/>
      <c r="O72" s="14"/>
      <c r="P72" s="14"/>
      <c r="Q72" s="14"/>
      <c r="R72" s="6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84"/>
      <c r="O73" s="14"/>
      <c r="P73" s="14"/>
      <c r="Q73" s="14"/>
      <c r="R73" s="6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84"/>
      <c r="O74" s="14"/>
      <c r="P74" s="14"/>
      <c r="Q74" s="14"/>
      <c r="R74" s="6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6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6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6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6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6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6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6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6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6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6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6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6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6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6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6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6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6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6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6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6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6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6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6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6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6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6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6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6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6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6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6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6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6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6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6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6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6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6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6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6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6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6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6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6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6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6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6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6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6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6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6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6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6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6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6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6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6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6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6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6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6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6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6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6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6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6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6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6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6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6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6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6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6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6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6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6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6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6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6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6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6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6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6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6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6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6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6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6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6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6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6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6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6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6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6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6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6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6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6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6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6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6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6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6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6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6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6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6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6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6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6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6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6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6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6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6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6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6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6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6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6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6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6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6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6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6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6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6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6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6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6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6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6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6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6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6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6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6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6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6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6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6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6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6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6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6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6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6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6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6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6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6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6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6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6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6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6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6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6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6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6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6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6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6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6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6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6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6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6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6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6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6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6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6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6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6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6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6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6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6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6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6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6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6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6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6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6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6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6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6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6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6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6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6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6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6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6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6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6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6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6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6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6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6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6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6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6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6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6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6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6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6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6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6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6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6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6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6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6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6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6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6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6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6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6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6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6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6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6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6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6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6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6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6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6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6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6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6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6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6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6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6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6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6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6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6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6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6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6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6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6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6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6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6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6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6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6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6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6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6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6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6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6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6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6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6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6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6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6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6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6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6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6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6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6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6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6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6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6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6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6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6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6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6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6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6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6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6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6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6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6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6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6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6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6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6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6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6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6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6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6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6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6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6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6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6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6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6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6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6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6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6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6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6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6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6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6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6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6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6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6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6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6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6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6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6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6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6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6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6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6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6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6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6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6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6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6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6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6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6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6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6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6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6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6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6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6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6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6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6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6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6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6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6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6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6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6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6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6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6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6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6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6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6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6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6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6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6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6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6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6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6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6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6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6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6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6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6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6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6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6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6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6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6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6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6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6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6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6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6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6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6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6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6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6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6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6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6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6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6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6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6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6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6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6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6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6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6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6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6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6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6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6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6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6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6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6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6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6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6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6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6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6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6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6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6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6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6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6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6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6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6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6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6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6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6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6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6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6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6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6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6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6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6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6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6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6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6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6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6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6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6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6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6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6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6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6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6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6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6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6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6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6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6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6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6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6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6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6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6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6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6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6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6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6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6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6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6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6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6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6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6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6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6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6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6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6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6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6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6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6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6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6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6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6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6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6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6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6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6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6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6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6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6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6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6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6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6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6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6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6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6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6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6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6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6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6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6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6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6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6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6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6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6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6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6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6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6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6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6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6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6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6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6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6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6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6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6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6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6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6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6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6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6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6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6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6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6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6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6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6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6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6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6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6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6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6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6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6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6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6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6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6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6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6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6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6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6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6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6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6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6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6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6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6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6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6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6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6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6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6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6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6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6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6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6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6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6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6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6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6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6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6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6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6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6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6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6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6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6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6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6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6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6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6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6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6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6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6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6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6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6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6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6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6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6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6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6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6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6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6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6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6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6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6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6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6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6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6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6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6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6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6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6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6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6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6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6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6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6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6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6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6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6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6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6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6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6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6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6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6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6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6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6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6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6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6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6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6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6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6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6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6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6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6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6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6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6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6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6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6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6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6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6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6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6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6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6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6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6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6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6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6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6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6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6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6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6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6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6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6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6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6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6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6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6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6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6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6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6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6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6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6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6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6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6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6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6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6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6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6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6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6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6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6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6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6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6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6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6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6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6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6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6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6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6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6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6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6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6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6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6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6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6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6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6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6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6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6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6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6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6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6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6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6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6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6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6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6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6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6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6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6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6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6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6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6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6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6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6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6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6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6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6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6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6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6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6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6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6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6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6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6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6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6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6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6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6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6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6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6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6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6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6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6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6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6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6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6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6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6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6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6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6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6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6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6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6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6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6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6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6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6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6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6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6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6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6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6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6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6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6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6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6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6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6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6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6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6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6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6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6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6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6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6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6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6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6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6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6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6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6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6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6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6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6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6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6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6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6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6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6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6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6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6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6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6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6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6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6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6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6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6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6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6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6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6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6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6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6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6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6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6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6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6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6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6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6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6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6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6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6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6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6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6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6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6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6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6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6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6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6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6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6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6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6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6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6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6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6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6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6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6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6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6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6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4.2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6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4.2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6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 ht="14.2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6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:28" ht="14.25" customHeight="1" x14ac:dyDescent="0.25">
      <c r="A980" s="14"/>
      <c r="B980" s="14"/>
      <c r="C980" s="14"/>
      <c r="D980" s="14"/>
      <c r="E980" s="14"/>
      <c r="F980" s="14"/>
      <c r="G980" s="14"/>
      <c r="Y980" s="14"/>
      <c r="Z980" s="14"/>
      <c r="AA980" s="14"/>
      <c r="AB980" s="14"/>
    </row>
    <row r="981" spans="1:28" ht="14.25" customHeight="1" x14ac:dyDescent="0.25">
      <c r="A981" s="14"/>
      <c r="B981" s="14"/>
      <c r="C981" s="14"/>
      <c r="D981" s="14"/>
      <c r="E981" s="14"/>
      <c r="F981" s="14"/>
      <c r="G981" s="14"/>
      <c r="Y981" s="14"/>
      <c r="Z981" s="14"/>
      <c r="AA981" s="14"/>
      <c r="AB981" s="14"/>
    </row>
    <row r="982" spans="1:28" ht="14.25" customHeight="1" x14ac:dyDescent="0.25">
      <c r="A982" s="14"/>
      <c r="B982" s="14"/>
      <c r="C982" s="14"/>
      <c r="D982" s="14"/>
      <c r="E982" s="14"/>
      <c r="F982" s="14"/>
      <c r="G982" s="14"/>
      <c r="Y982" s="14"/>
      <c r="Z982" s="14"/>
      <c r="AA982" s="14"/>
      <c r="AB982" s="14"/>
    </row>
    <row r="983" spans="1:28" ht="14.25" customHeight="1" x14ac:dyDescent="0.25">
      <c r="A983" s="14"/>
      <c r="B983" s="14"/>
      <c r="C983" s="14"/>
      <c r="D983" s="14"/>
      <c r="E983" s="14"/>
      <c r="F983" s="14"/>
      <c r="G983" s="14"/>
      <c r="Y983" s="14"/>
      <c r="Z983" s="14"/>
      <c r="AA983" s="14"/>
      <c r="AB983" s="14"/>
    </row>
    <row r="984" spans="1:28" ht="14.25" customHeight="1" x14ac:dyDescent="0.25">
      <c r="A984" s="14"/>
      <c r="B984" s="14"/>
      <c r="C984" s="14"/>
      <c r="D984" s="14"/>
      <c r="E984" s="14"/>
      <c r="F984" s="14"/>
      <c r="G984" s="14"/>
      <c r="Y984" s="14"/>
      <c r="Z984" s="14"/>
      <c r="AA984" s="14"/>
      <c r="AB984" s="14"/>
    </row>
    <row r="985" spans="1:28" ht="14.25" customHeight="1" x14ac:dyDescent="0.25">
      <c r="A985" s="14"/>
      <c r="B985" s="14"/>
      <c r="C985" s="14"/>
      <c r="D985" s="14"/>
      <c r="E985" s="14"/>
      <c r="F985" s="14"/>
      <c r="G985" s="14"/>
      <c r="Y985" s="14"/>
      <c r="Z985" s="14"/>
      <c r="AA985" s="14"/>
      <c r="AB985" s="14"/>
    </row>
    <row r="986" spans="1:28" ht="14.25" customHeight="1" x14ac:dyDescent="0.25">
      <c r="A986" s="14"/>
      <c r="B986" s="14"/>
      <c r="C986" s="14"/>
      <c r="D986" s="14"/>
      <c r="E986" s="14"/>
      <c r="F986" s="14"/>
      <c r="G986" s="14"/>
      <c r="Y986" s="14"/>
      <c r="Z986" s="14"/>
      <c r="AA986" s="14"/>
      <c r="AB986" s="14"/>
    </row>
    <row r="987" spans="1:28" ht="14.25" customHeight="1" x14ac:dyDescent="0.25">
      <c r="A987" s="14"/>
      <c r="B987" s="14"/>
      <c r="C987" s="14"/>
      <c r="D987" s="14"/>
      <c r="E987" s="14"/>
      <c r="F987" s="14"/>
      <c r="G987" s="14"/>
      <c r="Y987" s="14"/>
      <c r="Z987" s="14"/>
      <c r="AA987" s="14"/>
      <c r="AB987" s="14"/>
    </row>
    <row r="988" spans="1:28" ht="14.25" customHeight="1" x14ac:dyDescent="0.25">
      <c r="A988" s="14"/>
      <c r="B988" s="14"/>
      <c r="C988" s="14"/>
      <c r="D988" s="14"/>
      <c r="E988" s="14"/>
      <c r="F988" s="14"/>
      <c r="G988" s="14"/>
      <c r="Y988" s="14"/>
      <c r="Z988" s="14"/>
      <c r="AA988" s="14"/>
      <c r="AB988" s="14"/>
    </row>
    <row r="989" spans="1:28" ht="14.25" customHeight="1" x14ac:dyDescent="0.25">
      <c r="A989" s="14"/>
      <c r="B989" s="14"/>
      <c r="C989" s="14"/>
      <c r="D989" s="14"/>
      <c r="E989" s="14"/>
      <c r="F989" s="14"/>
      <c r="G989" s="14"/>
      <c r="Y989" s="14"/>
      <c r="Z989" s="14"/>
      <c r="AA989" s="14"/>
      <c r="AB989" s="14"/>
    </row>
    <row r="990" spans="1:28" ht="14.25" customHeight="1" x14ac:dyDescent="0.25">
      <c r="A990" s="14"/>
      <c r="B990" s="14"/>
      <c r="C990" s="14"/>
      <c r="D990" s="14"/>
      <c r="E990" s="14"/>
      <c r="F990" s="14"/>
      <c r="G990" s="14"/>
      <c r="Y990" s="14"/>
      <c r="Z990" s="14"/>
      <c r="AA990" s="14"/>
      <c r="AB990" s="14"/>
    </row>
    <row r="991" spans="1:28" ht="14.25" customHeight="1" x14ac:dyDescent="0.25">
      <c r="A991" s="14"/>
      <c r="B991" s="14"/>
      <c r="C991" s="14"/>
      <c r="D991" s="14"/>
      <c r="E991" s="14"/>
      <c r="F991" s="14"/>
      <c r="G991" s="14"/>
      <c r="Y991" s="14"/>
      <c r="Z991" s="14"/>
      <c r="AA991" s="14"/>
      <c r="AB991" s="14"/>
    </row>
    <row r="992" spans="1:28" ht="14.25" customHeight="1" x14ac:dyDescent="0.25">
      <c r="A992" s="14"/>
      <c r="B992" s="14"/>
      <c r="C992" s="14"/>
      <c r="D992" s="14"/>
      <c r="E992" s="14"/>
      <c r="F992" s="14"/>
      <c r="G992" s="14"/>
      <c r="Y992" s="14"/>
      <c r="Z992" s="14"/>
      <c r="AA992" s="14"/>
      <c r="AB992" s="14"/>
    </row>
    <row r="993" spans="1:28" ht="14.25" customHeight="1" x14ac:dyDescent="0.25">
      <c r="A993" s="14"/>
      <c r="B993" s="14"/>
      <c r="C993" s="14"/>
      <c r="D993" s="14"/>
      <c r="E993" s="14"/>
      <c r="F993" s="14"/>
      <c r="G993" s="14"/>
      <c r="Y993" s="14"/>
      <c r="Z993" s="14"/>
      <c r="AA993" s="14"/>
      <c r="AB993" s="14"/>
    </row>
    <row r="994" spans="1:28" ht="14.25" customHeight="1" x14ac:dyDescent="0.25">
      <c r="A994" s="14"/>
      <c r="B994" s="14"/>
      <c r="C994" s="14"/>
      <c r="D994" s="14"/>
      <c r="E994" s="14"/>
      <c r="F994" s="14"/>
      <c r="G994" s="14"/>
      <c r="Y994" s="14"/>
      <c r="Z994" s="14"/>
      <c r="AA994" s="14"/>
      <c r="AB994" s="14"/>
    </row>
    <row r="995" spans="1:28" ht="14.25" customHeight="1" x14ac:dyDescent="0.25">
      <c r="A995" s="14"/>
      <c r="B995" s="14"/>
      <c r="C995" s="14"/>
      <c r="D995" s="14"/>
      <c r="E995" s="14"/>
      <c r="F995" s="14"/>
      <c r="G995" s="14"/>
      <c r="Y995" s="14"/>
      <c r="Z995" s="14"/>
      <c r="AA995" s="14"/>
      <c r="AB995" s="14"/>
    </row>
    <row r="996" spans="1:28" ht="14.25" customHeight="1" x14ac:dyDescent="0.25">
      <c r="A996" s="14"/>
      <c r="B996" s="14"/>
      <c r="C996" s="14"/>
      <c r="D996" s="14"/>
      <c r="E996" s="14"/>
      <c r="F996" s="14"/>
      <c r="G996" s="14"/>
      <c r="Y996" s="14"/>
      <c r="Z996" s="14"/>
      <c r="AA996" s="14"/>
      <c r="AB996" s="14"/>
    </row>
    <row r="997" spans="1:28" ht="14.25" customHeight="1" x14ac:dyDescent="0.25">
      <c r="A997" s="14"/>
      <c r="B997" s="14"/>
      <c r="C997" s="14"/>
      <c r="D997" s="14"/>
      <c r="E997" s="14"/>
      <c r="F997" s="14"/>
      <c r="G997" s="14"/>
      <c r="Y997" s="14"/>
      <c r="Z997" s="14"/>
      <c r="AA997" s="14"/>
      <c r="AB997" s="14"/>
    </row>
    <row r="998" spans="1:28" ht="14.25" customHeight="1" x14ac:dyDescent="0.25">
      <c r="A998" s="14"/>
      <c r="B998" s="14"/>
      <c r="C998" s="14"/>
      <c r="D998" s="14"/>
      <c r="E998" s="14"/>
      <c r="F998" s="14"/>
      <c r="G998" s="14"/>
      <c r="Y998" s="14"/>
      <c r="Z998" s="14"/>
      <c r="AA998" s="14"/>
      <c r="AB998" s="14"/>
    </row>
    <row r="999" spans="1:28" ht="14.25" customHeight="1" x14ac:dyDescent="0.25">
      <c r="A999" s="14"/>
      <c r="B999" s="14"/>
      <c r="C999" s="14"/>
      <c r="D999" s="14"/>
      <c r="E999" s="14"/>
      <c r="F999" s="14"/>
      <c r="G999" s="14"/>
      <c r="Y999" s="14"/>
      <c r="Z999" s="14"/>
      <c r="AA999" s="14"/>
      <c r="AB999" s="14"/>
    </row>
    <row r="1000" spans="1:28" ht="14.25" customHeight="1" x14ac:dyDescent="0.25">
      <c r="A1000" s="14"/>
      <c r="B1000" s="14"/>
      <c r="C1000" s="14"/>
      <c r="D1000" s="14"/>
      <c r="E1000" s="14"/>
      <c r="F1000" s="14"/>
      <c r="G1000" s="14"/>
      <c r="Y1000" s="14"/>
      <c r="Z1000" s="14"/>
      <c r="AA1000" s="14"/>
      <c r="AB1000" s="14"/>
    </row>
    <row r="1001" spans="1:28" ht="14.25" customHeight="1" x14ac:dyDescent="0.25">
      <c r="A1001" s="14"/>
      <c r="B1001" s="14"/>
      <c r="C1001" s="14"/>
      <c r="D1001" s="14"/>
      <c r="E1001" s="14"/>
      <c r="F1001" s="14"/>
      <c r="G1001" s="14"/>
      <c r="Y1001" s="14"/>
      <c r="Z1001" s="14"/>
      <c r="AA1001" s="14"/>
      <c r="AB1001" s="14"/>
    </row>
    <row r="1002" spans="1:28" ht="14.25" customHeight="1" x14ac:dyDescent="0.25">
      <c r="A1002" s="14"/>
      <c r="B1002" s="14"/>
      <c r="C1002" s="14"/>
      <c r="D1002" s="14"/>
      <c r="E1002" s="14"/>
      <c r="F1002" s="14"/>
      <c r="G1002" s="14"/>
      <c r="Y1002" s="14"/>
      <c r="Z1002" s="14"/>
      <c r="AA1002" s="14"/>
      <c r="AB1002" s="14"/>
    </row>
    <row r="1003" spans="1:28" ht="14.25" customHeight="1" x14ac:dyDescent="0.25">
      <c r="A1003" s="14"/>
      <c r="B1003" s="14"/>
      <c r="C1003" s="14"/>
      <c r="D1003" s="14"/>
      <c r="E1003" s="14"/>
      <c r="F1003" s="14"/>
      <c r="G1003" s="14"/>
      <c r="Y1003" s="14"/>
      <c r="Z1003" s="14"/>
      <c r="AA1003" s="14"/>
      <c r="AB1003" s="14"/>
    </row>
    <row r="1004" spans="1:28" ht="14.25" customHeight="1" x14ac:dyDescent="0.25">
      <c r="A1004" s="14"/>
      <c r="B1004" s="14"/>
      <c r="C1004" s="14"/>
      <c r="D1004" s="14"/>
      <c r="E1004" s="14"/>
      <c r="F1004" s="14"/>
      <c r="G1004" s="14"/>
      <c r="Y1004" s="14"/>
      <c r="Z1004" s="14"/>
      <c r="AA1004" s="14"/>
      <c r="AB1004" s="14"/>
    </row>
    <row r="1005" spans="1:28" ht="14.25" customHeight="1" x14ac:dyDescent="0.25">
      <c r="A1005" s="14"/>
      <c r="B1005" s="14"/>
      <c r="C1005" s="14"/>
      <c r="D1005" s="14"/>
      <c r="E1005" s="14"/>
      <c r="F1005" s="14"/>
      <c r="G1005" s="14"/>
      <c r="Y1005" s="14"/>
      <c r="Z1005" s="14"/>
      <c r="AA1005" s="14"/>
      <c r="AB1005" s="14"/>
    </row>
    <row r="1006" spans="1:28" ht="14.25" customHeight="1" x14ac:dyDescent="0.25">
      <c r="A1006" s="14"/>
      <c r="B1006" s="14"/>
      <c r="C1006" s="14"/>
      <c r="D1006" s="14"/>
      <c r="E1006" s="14"/>
      <c r="F1006" s="14"/>
      <c r="G1006" s="14"/>
      <c r="Y1006" s="14"/>
      <c r="Z1006" s="14"/>
      <c r="AA1006" s="14"/>
      <c r="AB1006" s="14"/>
    </row>
  </sheetData>
  <sheetProtection algorithmName="SHA-512" hashValue="LOmH55abU0IMAtCvbiybUhv6CFKVJiP4jOo05wml0dW+YIXf+fUpy6m4cfOLvT0oj1iZPF/kq8OgZtglAlBKpA==" saltValue="HDoERi1J32Gy149G8dzKdg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1 H24">
    <cfRule type="notContainsBlanks" dxfId="15" priority="11">
      <formula>LEN(TRIM(H14))&gt;0</formula>
    </cfRule>
  </conditionalFormatting>
  <conditionalFormatting sqref="H25">
    <cfRule type="notContainsBlanks" dxfId="14" priority="12">
      <formula>LEN(TRIM(H25))&gt;0</formula>
    </cfRule>
  </conditionalFormatting>
  <conditionalFormatting sqref="H27">
    <cfRule type="notContainsBlanks" dxfId="13" priority="13">
      <formula>LEN(TRIM(H27))&gt;0</formula>
    </cfRule>
  </conditionalFormatting>
  <conditionalFormatting sqref="H29">
    <cfRule type="notContainsBlanks" dxfId="12" priority="14">
      <formula>LEN(TRIM(H29))&gt;0</formula>
    </cfRule>
  </conditionalFormatting>
  <conditionalFormatting sqref="H33">
    <cfRule type="notContainsBlanks" dxfId="11" priority="15">
      <formula>LEN(TRIM(H33))&gt;0</formula>
    </cfRule>
  </conditionalFormatting>
  <conditionalFormatting sqref="H53">
    <cfRule type="notContainsBlanks" dxfId="10" priority="16">
      <formula>LEN(TRIM(H53))&gt;0</formula>
    </cfRule>
  </conditionalFormatting>
  <conditionalFormatting sqref="H60">
    <cfRule type="notContainsBlanks" dxfId="9" priority="17">
      <formula>LEN(TRIM(H60))&gt;0</formula>
    </cfRule>
  </conditionalFormatting>
  <conditionalFormatting sqref="H28">
    <cfRule type="notContainsBlanks" dxfId="8" priority="18">
      <formula>LEN(TRIM(H28))&gt;0</formula>
    </cfRule>
  </conditionalFormatting>
  <conditionalFormatting sqref="H32">
    <cfRule type="notContainsBlanks" dxfId="7" priority="19">
      <formula>LEN(TRIM(H32))&gt;0</formula>
    </cfRule>
  </conditionalFormatting>
  <conditionalFormatting sqref="H50">
    <cfRule type="notContainsBlanks" dxfId="6" priority="9">
      <formula>LEN(TRIM(H50))&gt;0</formula>
    </cfRule>
  </conditionalFormatting>
  <conditionalFormatting sqref="H22">
    <cfRule type="notContainsBlanks" dxfId="5" priority="7">
      <formula>LEN(TRIM(H22))&gt;0</formula>
    </cfRule>
  </conditionalFormatting>
  <conditionalFormatting sqref="H31">
    <cfRule type="notContainsBlanks" dxfId="4" priority="6">
      <formula>LEN(TRIM(H31))&gt;0</formula>
    </cfRule>
  </conditionalFormatting>
  <conditionalFormatting sqref="H30">
    <cfRule type="notContainsBlanks" dxfId="3" priority="5">
      <formula>LEN(TRIM(H30))&gt;0</formula>
    </cfRule>
  </conditionalFormatting>
  <conditionalFormatting sqref="H51">
    <cfRule type="notContainsBlanks" dxfId="2" priority="3">
      <formula>LEN(TRIM(H51))&gt;0</formula>
    </cfRule>
  </conditionalFormatting>
  <conditionalFormatting sqref="H35">
    <cfRule type="notContainsBlanks" dxfId="1" priority="2">
      <formula>LEN(TRIM(H35))&gt;0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MAYO 2025</vt:lpstr>
      <vt:lpstr>'NOMINATEMPORERA MAYO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2025-05-30T13:38:31Z</dcterms:modified>
</cp:coreProperties>
</file>