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Estadisticas Institucionales 2025\"/>
    </mc:Choice>
  </mc:AlternateContent>
  <xr:revisionPtr revIDLastSave="0" documentId="13_ncr:1_{0C2B9F91-5948-4D2F-8E1B-1EA4C80C1D7D}" xr6:coauthVersionLast="47" xr6:coauthVersionMax="47" xr10:uidLastSave="{00000000-0000-0000-0000-000000000000}"/>
  <bookViews>
    <workbookView xWindow="-120" yWindow="-120" windowWidth="20730" windowHeight="11040" xr2:uid="{8DE51A14-A4B6-457D-A951-F1AF07DC5821}"/>
  </bookViews>
  <sheets>
    <sheet name="Detalle" sheetId="1" r:id="rId1"/>
    <sheet name="Resumen 01" sheetId="2" r:id="rId2"/>
    <sheet name="Resumen 02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" l="1"/>
  <c r="D56" i="1"/>
  <c r="C56" i="1"/>
  <c r="E55" i="1"/>
  <c r="F55" i="1" s="1"/>
  <c r="D55" i="1"/>
  <c r="C55" i="1"/>
  <c r="E54" i="1"/>
  <c r="D54" i="1"/>
  <c r="C54" i="1"/>
  <c r="E52" i="1"/>
  <c r="D52" i="1"/>
  <c r="C52" i="1"/>
  <c r="E51" i="1"/>
  <c r="D51" i="1"/>
  <c r="C51" i="1"/>
  <c r="E50" i="1"/>
  <c r="D50" i="1"/>
  <c r="C50" i="1"/>
  <c r="E48" i="1"/>
  <c r="D48" i="1"/>
  <c r="C48" i="1"/>
  <c r="E47" i="1"/>
  <c r="D47" i="1"/>
  <c r="C47" i="1"/>
  <c r="E46" i="1"/>
  <c r="D46" i="1"/>
  <c r="D49" i="1" s="1"/>
  <c r="D82" i="1" s="1"/>
  <c r="C46" i="1"/>
  <c r="E44" i="1"/>
  <c r="F44" i="1" s="1"/>
  <c r="D44" i="1"/>
  <c r="C44" i="1"/>
  <c r="E43" i="1"/>
  <c r="D43" i="1"/>
  <c r="C43" i="1"/>
  <c r="E42" i="1"/>
  <c r="D42" i="1"/>
  <c r="C42" i="1"/>
  <c r="E40" i="1"/>
  <c r="D40" i="1"/>
  <c r="C40" i="1"/>
  <c r="E39" i="1"/>
  <c r="D39" i="1"/>
  <c r="C39" i="1"/>
  <c r="E38" i="1"/>
  <c r="D38" i="1"/>
  <c r="C38" i="1"/>
  <c r="E36" i="1"/>
  <c r="F36" i="1" s="1"/>
  <c r="D36" i="1"/>
  <c r="C36" i="1"/>
  <c r="E35" i="1"/>
  <c r="D35" i="1"/>
  <c r="C35" i="1"/>
  <c r="E34" i="1"/>
  <c r="D34" i="1"/>
  <c r="C34" i="1"/>
  <c r="E32" i="1"/>
  <c r="D32" i="1"/>
  <c r="C32" i="1"/>
  <c r="E31" i="1"/>
  <c r="D31" i="1"/>
  <c r="C31" i="1"/>
  <c r="E30" i="1"/>
  <c r="D30" i="1"/>
  <c r="C30" i="1"/>
  <c r="E28" i="1"/>
  <c r="D28" i="1"/>
  <c r="C28" i="1"/>
  <c r="E27" i="1"/>
  <c r="F27" i="1" s="1"/>
  <c r="D27" i="1"/>
  <c r="C27" i="1"/>
  <c r="E26" i="1"/>
  <c r="D26" i="1"/>
  <c r="C26" i="1"/>
  <c r="E24" i="1"/>
  <c r="D24" i="1"/>
  <c r="C24" i="1"/>
  <c r="E23" i="1"/>
  <c r="D23" i="1"/>
  <c r="C23" i="1"/>
  <c r="E22" i="1"/>
  <c r="D22" i="1"/>
  <c r="C22" i="1"/>
  <c r="E20" i="1"/>
  <c r="D20" i="1"/>
  <c r="C20" i="1"/>
  <c r="E19" i="1"/>
  <c r="D19" i="1"/>
  <c r="C19" i="1"/>
  <c r="E18" i="1"/>
  <c r="D18" i="1"/>
  <c r="C18" i="1"/>
  <c r="E16" i="1"/>
  <c r="F16" i="1" s="1"/>
  <c r="D16" i="1"/>
  <c r="C16" i="1"/>
  <c r="E15" i="1"/>
  <c r="D15" i="1"/>
  <c r="C15" i="1"/>
  <c r="E14" i="1"/>
  <c r="D14" i="1"/>
  <c r="C14" i="1"/>
  <c r="E12" i="1"/>
  <c r="D12" i="1"/>
  <c r="C12" i="1"/>
  <c r="E11" i="1"/>
  <c r="D11" i="1"/>
  <c r="C11" i="1"/>
  <c r="E10" i="1"/>
  <c r="D10" i="1"/>
  <c r="C10" i="1"/>
  <c r="E8" i="1"/>
  <c r="D8" i="1"/>
  <c r="C8" i="1"/>
  <c r="E7" i="1"/>
  <c r="D7" i="1"/>
  <c r="C7" i="1"/>
  <c r="E6" i="1"/>
  <c r="D6" i="1"/>
  <c r="C6" i="1"/>
  <c r="D45" i="1" l="1"/>
  <c r="D81" i="1" s="1"/>
  <c r="C53" i="1"/>
  <c r="F35" i="1"/>
  <c r="F28" i="1"/>
  <c r="F39" i="1"/>
  <c r="E53" i="1"/>
  <c r="F53" i="1" s="1"/>
  <c r="D57" i="1"/>
  <c r="D84" i="1" s="1"/>
  <c r="F11" i="1"/>
  <c r="D17" i="1"/>
  <c r="D74" i="1" s="1"/>
  <c r="E25" i="1"/>
  <c r="C33" i="1"/>
  <c r="F32" i="1"/>
  <c r="E57" i="1"/>
  <c r="E84" i="1" s="1"/>
  <c r="F52" i="1"/>
  <c r="F24" i="1"/>
  <c r="F7" i="1"/>
  <c r="D33" i="1"/>
  <c r="D78" i="1" s="1"/>
  <c r="D53" i="1"/>
  <c r="D83" i="1" s="1"/>
  <c r="C9" i="1"/>
  <c r="F8" i="1"/>
  <c r="F19" i="1"/>
  <c r="D25" i="1"/>
  <c r="D76" i="1" s="1"/>
  <c r="E33" i="1"/>
  <c r="E78" i="1" s="1"/>
  <c r="C41" i="1"/>
  <c r="E49" i="1"/>
  <c r="C37" i="1"/>
  <c r="C13" i="1"/>
  <c r="F12" i="1"/>
  <c r="F23" i="1"/>
  <c r="D29" i="1"/>
  <c r="D77" i="1" s="1"/>
  <c r="F40" i="1"/>
  <c r="F47" i="1"/>
  <c r="E13" i="1"/>
  <c r="C21" i="1"/>
  <c r="F20" i="1"/>
  <c r="F31" i="1"/>
  <c r="E41" i="1"/>
  <c r="E80" i="1" s="1"/>
  <c r="F51" i="1"/>
  <c r="E9" i="1"/>
  <c r="D9" i="1"/>
  <c r="D72" i="1" s="1"/>
  <c r="E17" i="1"/>
  <c r="E74" i="1" s="1"/>
  <c r="C25" i="1"/>
  <c r="D37" i="1"/>
  <c r="D79" i="1" s="1"/>
  <c r="E45" i="1"/>
  <c r="E81" i="1" s="1"/>
  <c r="C49" i="1"/>
  <c r="F48" i="1"/>
  <c r="E37" i="1"/>
  <c r="E79" i="1" s="1"/>
  <c r="D13" i="1"/>
  <c r="D73" i="1" s="1"/>
  <c r="E21" i="1"/>
  <c r="C29" i="1"/>
  <c r="D41" i="1"/>
  <c r="C45" i="1"/>
  <c r="C17" i="1"/>
  <c r="F15" i="1"/>
  <c r="D21" i="1"/>
  <c r="D75" i="1" s="1"/>
  <c r="E29" i="1"/>
  <c r="F29" i="1" s="1"/>
  <c r="F43" i="1"/>
  <c r="C57" i="1"/>
  <c r="F56" i="1"/>
  <c r="E73" i="1"/>
  <c r="F17" i="1"/>
  <c r="E75" i="1"/>
  <c r="F33" i="1"/>
  <c r="E76" i="1"/>
  <c r="F49" i="1"/>
  <c r="E82" i="1"/>
  <c r="F57" i="1"/>
  <c r="F6" i="1"/>
  <c r="F10" i="1"/>
  <c r="F14" i="1"/>
  <c r="F18" i="1"/>
  <c r="F22" i="1"/>
  <c r="F26" i="1"/>
  <c r="F30" i="1"/>
  <c r="F34" i="1"/>
  <c r="F38" i="1"/>
  <c r="F42" i="1"/>
  <c r="F46" i="1"/>
  <c r="F50" i="1"/>
  <c r="F54" i="1"/>
  <c r="F13" i="1" l="1"/>
  <c r="E83" i="1"/>
  <c r="F41" i="1"/>
  <c r="F25" i="1"/>
  <c r="F21" i="1"/>
  <c r="F9" i="1"/>
  <c r="E72" i="1"/>
  <c r="C58" i="1"/>
  <c r="E77" i="1"/>
  <c r="E85" i="1" s="1"/>
  <c r="D58" i="1"/>
  <c r="D80" i="1"/>
  <c r="D85" i="1" s="1"/>
  <c r="E58" i="1"/>
  <c r="F45" i="1"/>
  <c r="F37" i="1"/>
  <c r="F58" i="1" l="1"/>
</calcChain>
</file>

<file path=xl/sharedStrings.xml><?xml version="1.0" encoding="utf-8"?>
<sst xmlns="http://schemas.openxmlformats.org/spreadsheetml/2006/main" count="125" uniqueCount="53">
  <si>
    <t>Dirección general de Embellecimiento de Carreteras y Avenidas de Circunvalaciones.</t>
  </si>
  <si>
    <t>Departamento de Planificación y Desarrollo</t>
  </si>
  <si>
    <r>
      <t>M</t>
    </r>
    <r>
      <rPr>
        <b/>
        <sz val="8"/>
        <color theme="0"/>
        <rFont val="Aptos Narrow"/>
        <family val="2"/>
        <scheme val="minor"/>
      </rPr>
      <t>2</t>
    </r>
    <r>
      <rPr>
        <b/>
        <sz val="11"/>
        <color theme="0"/>
        <rFont val="Aptos Narrow"/>
        <family val="2"/>
        <scheme val="minor"/>
      </rPr>
      <t xml:space="preserve"> Trabajados I Trimestre 2025</t>
    </r>
  </si>
  <si>
    <t>Lugar</t>
  </si>
  <si>
    <t>Mes</t>
  </si>
  <si>
    <t xml:space="preserve">Intervenciones    Carreteras / Avenidas </t>
  </si>
  <si>
    <t>M2 Programados</t>
  </si>
  <si>
    <t>M2 Ejecutados</t>
  </si>
  <si>
    <t>Sub-Indicador de Eficacia</t>
  </si>
  <si>
    <t>Sede</t>
  </si>
  <si>
    <t xml:space="preserve">Enero </t>
  </si>
  <si>
    <t xml:space="preserve">Febrero </t>
  </si>
  <si>
    <t xml:space="preserve">Marzo </t>
  </si>
  <si>
    <t>Total Sede</t>
  </si>
  <si>
    <t>Región Norte</t>
  </si>
  <si>
    <t>Total Region Norte</t>
  </si>
  <si>
    <t>Oficina Provincial Puerto Plata</t>
  </si>
  <si>
    <t>Total  Oficina Provincial Puerto Plata</t>
  </si>
  <si>
    <t>Oficina Provincial Samana</t>
  </si>
  <si>
    <t>Total  Oficina Provincial Samana</t>
  </si>
  <si>
    <t>Oficina Provincial San Francisco</t>
  </si>
  <si>
    <t>Total Oficina Provincial San Francisco</t>
  </si>
  <si>
    <t>Oficina Provincial La Vega</t>
  </si>
  <si>
    <t>Total  Oficina Provincial La Vega</t>
  </si>
  <si>
    <t>Oficina Provincial Santiago</t>
  </si>
  <si>
    <t>Total Oficina Provincial Santiago</t>
  </si>
  <si>
    <t>Oficina Provincial Villa Tapia</t>
  </si>
  <si>
    <t>Total  Oficina Provincial Villa Tapia</t>
  </si>
  <si>
    <t xml:space="preserve">Oficina Provincial Salcedo </t>
  </si>
  <si>
    <t xml:space="preserve">Total Oficina Provincial Salcedo </t>
  </si>
  <si>
    <t>Oficina Provincial San Pedro</t>
  </si>
  <si>
    <t>Total  Oficina Provincial San Pedro</t>
  </si>
  <si>
    <t>Oficina Provincial La Romana</t>
  </si>
  <si>
    <t>Total Oficina Provincial La Romana</t>
  </si>
  <si>
    <t>Oficina Provincial Hato Mayor</t>
  </si>
  <si>
    <t>Total Oficina Provincial Hato Mayor</t>
  </si>
  <si>
    <t>Oficina Provincial Barahona</t>
  </si>
  <si>
    <t>Total Oficina Provincial Barahona</t>
  </si>
  <si>
    <t>Total General</t>
  </si>
  <si>
    <t xml:space="preserve">Fuente: División de Mantenimiento de Areas Verdes </t>
  </si>
  <si>
    <t>M2 Trabajados  Primer Trimestre 2024</t>
  </si>
  <si>
    <t>Region Norte</t>
  </si>
  <si>
    <t>Comparativo de Metros Cuadrados Programados Vs Trabajados  I Trimestre 2025 por Oficina Provinciales</t>
  </si>
  <si>
    <t>Total de Trimestre</t>
  </si>
  <si>
    <t>Fuente. Informes de Ejecución I Trimestre 2024 División de Mantenimiento de Áreas, Zona Norte y Oficinas Provinciales.</t>
  </si>
  <si>
    <t>M² Programados</t>
  </si>
  <si>
    <t>M² Ejecutados</t>
  </si>
  <si>
    <t>Metros cuadrados Programados Vs MetrosCuadrados Ejecutados</t>
  </si>
  <si>
    <t xml:space="preserve">Febero </t>
  </si>
  <si>
    <t>Total</t>
  </si>
  <si>
    <t>Metraje- Meta Fisica</t>
  </si>
  <si>
    <t xml:space="preserve">Metraje Ejecuado </t>
  </si>
  <si>
    <t>% de Logro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</si>
</sst>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0000000"/>
    <numFmt numFmtId="166" formatCode="_(* #,##0_);_(* \(#,##0\);_(* &quot;-&quot;??_);_(@_)"/>
    <numFmt numFmtId="169" formatCode="_(* #,##0.00000_);_(* \(#,##0.000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/>
    </xf>
    <xf numFmtId="1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" fontId="0" fillId="0" borderId="11" xfId="0" applyNumberFormat="1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4" fontId="3" fillId="3" borderId="11" xfId="0" applyNumberFormat="1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4" fontId="6" fillId="3" borderId="11" xfId="0" applyNumberFormat="1" applyFont="1" applyFill="1" applyBorder="1" applyAlignment="1">
      <alignment vertical="center"/>
    </xf>
    <xf numFmtId="3" fontId="6" fillId="3" borderId="11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7" fillId="0" borderId="0" xfId="0" applyFont="1"/>
    <xf numFmtId="3" fontId="0" fillId="0" borderId="0" xfId="0" applyNumberFormat="1"/>
    <xf numFmtId="4" fontId="0" fillId="0" borderId="0" xfId="0" applyNumberFormat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 vertical="center"/>
    </xf>
    <xf numFmtId="3" fontId="3" fillId="4" borderId="11" xfId="0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left"/>
    </xf>
    <xf numFmtId="3" fontId="3" fillId="5" borderId="11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4" fontId="3" fillId="5" borderId="11" xfId="0" applyNumberFormat="1" applyFont="1" applyFill="1" applyBorder="1" applyAlignment="1">
      <alignment horizontal="center"/>
    </xf>
    <xf numFmtId="4" fontId="3" fillId="4" borderId="11" xfId="0" applyNumberFormat="1" applyFont="1" applyFill="1" applyBorder="1" applyAlignment="1">
      <alignment horizontal="center"/>
    </xf>
    <xf numFmtId="3" fontId="3" fillId="5" borderId="1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3" fontId="6" fillId="3" borderId="11" xfId="0" applyNumberFormat="1" applyFont="1" applyFill="1" applyBorder="1" applyAlignment="1">
      <alignment horizontal="center" vertical="center"/>
    </xf>
    <xf numFmtId="4" fontId="6" fillId="3" borderId="11" xfId="0" applyNumberFormat="1" applyFont="1" applyFill="1" applyBorder="1" applyAlignment="1">
      <alignment horizontal="center" vertical="center"/>
    </xf>
    <xf numFmtId="166" fontId="0" fillId="0" borderId="0" xfId="1" applyNumberFormat="1" applyFont="1" applyAlignment="1">
      <alignment horizontal="left" indent="2"/>
    </xf>
    <xf numFmtId="169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/>
    <xf numFmtId="0" fontId="0" fillId="0" borderId="0" xfId="0" applyAlignment="1"/>
    <xf numFmtId="166" fontId="0" fillId="0" borderId="0" xfId="1" applyNumberFormat="1" applyFont="1" applyAlignment="1"/>
    <xf numFmtId="0" fontId="10" fillId="6" borderId="15" xfId="0" applyFont="1" applyFill="1" applyBorder="1" applyAlignment="1">
      <alignment horizontal="center" vertical="center"/>
    </xf>
    <xf numFmtId="0" fontId="11" fillId="0" borderId="16" xfId="0" applyFont="1" applyBorder="1"/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2" fillId="0" borderId="20" xfId="0" applyFont="1" applyBorder="1" applyAlignment="1">
      <alignment vertical="center" wrapText="1"/>
    </xf>
    <xf numFmtId="3" fontId="13" fillId="0" borderId="21" xfId="0" applyNumberFormat="1" applyFont="1" applyBorder="1"/>
    <xf numFmtId="3" fontId="13" fillId="0" borderId="22" xfId="0" applyNumberFormat="1" applyFont="1" applyBorder="1"/>
    <xf numFmtId="0" fontId="11" fillId="7" borderId="23" xfId="0" applyFont="1" applyFill="1" applyBorder="1"/>
    <xf numFmtId="10" fontId="13" fillId="7" borderId="24" xfId="2" applyNumberFormat="1" applyFont="1" applyFill="1" applyBorder="1"/>
    <xf numFmtId="10" fontId="13" fillId="7" borderId="25" xfId="2" applyNumberFormat="1" applyFont="1" applyFill="1" applyBorder="1"/>
    <xf numFmtId="10" fontId="13" fillId="7" borderId="26" xfId="2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Estadisticas%20Institucionales%202025\Estadisticas%20Primer%20Trimestre%202025%2000.xlsx" TargetMode="External"/><Relationship Id="rId1" Type="http://schemas.openxmlformats.org/officeDocument/2006/relationships/externalLinkPath" Target="Estadisticas%20Primer%20Trimestre%202025%20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alisis Trimestre"/>
      <sheetName val="Analisis por Proviciancia "/>
      <sheetName val="Enero Analisis"/>
      <sheetName val="Febrero Analisis"/>
      <sheetName val="MArzo Analisis"/>
      <sheetName val="Gráfico2"/>
      <sheetName val="Gráfico3"/>
      <sheetName val="Hoja3"/>
      <sheetName val="Tabla  Trimestre I"/>
      <sheetName val="Gráfico Enero 2025"/>
      <sheetName val="Gráfico Febrero 2025"/>
      <sheetName val="Gráfico Marzo 2025"/>
      <sheetName val="Titulo de Graficos"/>
      <sheetName val="Grafico comparativo prog Vs eje"/>
      <sheetName val="Hoja2"/>
      <sheetName val="Tabla por provincia y sede"/>
      <sheetName val="Tabla provincias y meses"/>
      <sheetName val="Tabla Enero "/>
      <sheetName val="Tabla Febrero"/>
      <sheetName val="Tabla Marzo"/>
      <sheetName val="Hoja1"/>
    </sheetNames>
    <sheetDataSet>
      <sheetData sheetId="0"/>
      <sheetData sheetId="1"/>
      <sheetData sheetId="2"/>
      <sheetData sheetId="3"/>
      <sheetData sheetId="4"/>
      <sheetData sheetId="7"/>
      <sheetData sheetId="8"/>
      <sheetData sheetId="12"/>
      <sheetData sheetId="14"/>
      <sheetData sheetId="15">
        <row r="7">
          <cell r="B7">
            <v>7.6570088495575233</v>
          </cell>
          <cell r="C7">
            <v>24545.01216545012</v>
          </cell>
          <cell r="D7">
            <v>25066.870521718614</v>
          </cell>
        </row>
        <row r="8">
          <cell r="B8">
            <v>4.3754336283185848</v>
          </cell>
          <cell r="C8">
            <v>16874.695863746958</v>
          </cell>
          <cell r="D8">
            <v>16672.383649329124</v>
          </cell>
        </row>
        <row r="9">
          <cell r="B9">
            <v>10.938584070796463</v>
          </cell>
          <cell r="C9">
            <v>16874.695863746958</v>
          </cell>
          <cell r="D9">
            <v>16742.337706599035</v>
          </cell>
        </row>
        <row r="10">
          <cell r="B10">
            <v>12.032442477876108</v>
          </cell>
          <cell r="C10">
            <v>16874.695863746958</v>
          </cell>
          <cell r="D10">
            <v>16719.01968750907</v>
          </cell>
        </row>
        <row r="11">
          <cell r="B11">
            <v>10.938584070796463</v>
          </cell>
          <cell r="C11">
            <v>16874.695863746958</v>
          </cell>
          <cell r="D11">
            <v>16711.247014479075</v>
          </cell>
        </row>
        <row r="12">
          <cell r="B12">
            <v>10.938584070796463</v>
          </cell>
          <cell r="C12">
            <v>16874.695863746958</v>
          </cell>
          <cell r="D12">
            <v>16711.247014479075</v>
          </cell>
        </row>
        <row r="13">
          <cell r="B13">
            <v>12.032442477876108</v>
          </cell>
          <cell r="C13">
            <v>16874.695863746958</v>
          </cell>
          <cell r="D13">
            <v>16717.465152903071</v>
          </cell>
        </row>
        <row r="14">
          <cell r="B14">
            <v>9.8447256637168152</v>
          </cell>
          <cell r="C14">
            <v>16874.695863746958</v>
          </cell>
          <cell r="D14">
            <v>16705.028876055083</v>
          </cell>
        </row>
        <row r="15">
          <cell r="B15">
            <v>6.5631504424778768</v>
          </cell>
          <cell r="C15">
            <v>10546.68491484185</v>
          </cell>
          <cell r="D15">
            <v>10444.918017700922</v>
          </cell>
        </row>
        <row r="16">
          <cell r="B16">
            <v>8.7508672566371697</v>
          </cell>
          <cell r="C16">
            <v>12656.021897810218</v>
          </cell>
          <cell r="D16">
            <v>12534.212528162307</v>
          </cell>
        </row>
        <row r="17">
          <cell r="B17">
            <v>9.8447256637168152</v>
          </cell>
          <cell r="C17">
            <v>16874.695863746958</v>
          </cell>
          <cell r="D17">
            <v>16725.237825933058</v>
          </cell>
        </row>
        <row r="18">
          <cell r="B18">
            <v>7.6570088495575233</v>
          </cell>
          <cell r="C18">
            <v>10546.68491484185</v>
          </cell>
          <cell r="D18">
            <v>10444.451657319123</v>
          </cell>
        </row>
        <row r="19">
          <cell r="B19">
            <v>12.032442477876108</v>
          </cell>
          <cell r="C19">
            <v>16874.695863746958</v>
          </cell>
          <cell r="D19">
            <v>16711.247014479075</v>
          </cell>
        </row>
        <row r="27">
          <cell r="B27">
            <v>12.348000000000001</v>
          </cell>
          <cell r="C27">
            <v>25219.999999999996</v>
          </cell>
          <cell r="D27">
            <v>25132.714127488427</v>
          </cell>
        </row>
        <row r="28">
          <cell r="B28">
            <v>8.2319999999999993</v>
          </cell>
          <cell r="C28">
            <v>16813.333333333332</v>
          </cell>
          <cell r="D28">
            <v>14821.439008957026</v>
          </cell>
        </row>
        <row r="29">
          <cell r="B29">
            <v>9.2609999999999992</v>
          </cell>
          <cell r="C29">
            <v>16813.333333333332</v>
          </cell>
          <cell r="D29">
            <v>16903.851189715486</v>
          </cell>
        </row>
        <row r="30">
          <cell r="B30">
            <v>7.2030000000000003</v>
          </cell>
          <cell r="C30">
            <v>16813.333333333332</v>
          </cell>
          <cell r="D30">
            <v>18089.566310432052</v>
          </cell>
        </row>
        <row r="31">
          <cell r="B31">
            <v>7.2030000000000003</v>
          </cell>
          <cell r="C31">
            <v>16813.333333333332</v>
          </cell>
          <cell r="D31">
            <v>16725.993921608006</v>
          </cell>
        </row>
        <row r="32">
          <cell r="B32">
            <v>8.2319999999999993</v>
          </cell>
          <cell r="C32">
            <v>16813.333333333332</v>
          </cell>
          <cell r="D32">
            <v>16777.868958139352</v>
          </cell>
        </row>
        <row r="33">
          <cell r="B33">
            <v>10.29</v>
          </cell>
          <cell r="C33">
            <v>16813.333333333332</v>
          </cell>
          <cell r="D33">
            <v>16763.047519130396</v>
          </cell>
        </row>
        <row r="34">
          <cell r="B34">
            <v>8.2319999999999993</v>
          </cell>
          <cell r="C34">
            <v>16813.333333333332</v>
          </cell>
          <cell r="D34">
            <v>16755.636799625918</v>
          </cell>
        </row>
        <row r="35">
          <cell r="B35">
            <v>6.1740000000000004</v>
          </cell>
          <cell r="C35">
            <v>10508.333333333334</v>
          </cell>
          <cell r="D35">
            <v>10924.126800112766</v>
          </cell>
        </row>
        <row r="36">
          <cell r="B36">
            <v>7.2030000000000003</v>
          </cell>
          <cell r="C36">
            <v>12609.999999999998</v>
          </cell>
          <cell r="D36">
            <v>12567.098135694663</v>
          </cell>
        </row>
        <row r="37">
          <cell r="B37">
            <v>9.2609999999999992</v>
          </cell>
          <cell r="C37">
            <v>16813.333333333332</v>
          </cell>
          <cell r="D37">
            <v>15725.546788503405</v>
          </cell>
        </row>
        <row r="38">
          <cell r="B38">
            <v>7.2030000000000003</v>
          </cell>
          <cell r="C38">
            <v>10508.333333333334</v>
          </cell>
          <cell r="D38">
            <v>10486.894349348535</v>
          </cell>
        </row>
        <row r="39">
          <cell r="B39">
            <v>10.29</v>
          </cell>
          <cell r="C39">
            <v>16813.333333333332</v>
          </cell>
          <cell r="D39">
            <v>17778.316091243953</v>
          </cell>
        </row>
        <row r="48">
          <cell r="B48">
            <v>11.574116129032259</v>
          </cell>
          <cell r="C48">
            <v>25870.457209847595</v>
          </cell>
          <cell r="D48">
            <v>25481.29131297311</v>
          </cell>
        </row>
        <row r="49">
          <cell r="B49">
            <v>9.0939483870967752</v>
          </cell>
          <cell r="C49">
            <v>16754.200859710825</v>
          </cell>
          <cell r="D49">
            <v>16468.083655449693</v>
          </cell>
        </row>
        <row r="50">
          <cell r="B50">
            <v>10.7473935483871</v>
          </cell>
          <cell r="C50">
            <v>16754.200859710825</v>
          </cell>
          <cell r="D50">
            <v>16583.388781910726</v>
          </cell>
        </row>
        <row r="51">
          <cell r="B51">
            <v>10.7473935483871</v>
          </cell>
          <cell r="C51">
            <v>16754.200859710825</v>
          </cell>
          <cell r="D51">
            <v>16810.574130086428</v>
          </cell>
        </row>
        <row r="52">
          <cell r="B52">
            <v>10.7473935483871</v>
          </cell>
          <cell r="C52">
            <v>16754.200859710825</v>
          </cell>
          <cell r="D52">
            <v>16879.072225013773</v>
          </cell>
        </row>
        <row r="53">
          <cell r="B53">
            <v>10.7473935483871</v>
          </cell>
          <cell r="C53">
            <v>16754.200859710825</v>
          </cell>
          <cell r="D53">
            <v>16530.87357579976</v>
          </cell>
        </row>
        <row r="54">
          <cell r="B54">
            <v>11.574116129032259</v>
          </cell>
          <cell r="C54">
            <v>16754.200859710825</v>
          </cell>
          <cell r="D54">
            <v>16540.006655123409</v>
          </cell>
        </row>
        <row r="55">
          <cell r="B55">
            <v>10.7473935483871</v>
          </cell>
          <cell r="C55">
            <v>16754.200859710825</v>
          </cell>
          <cell r="D55">
            <v>16423.559893746919</v>
          </cell>
        </row>
        <row r="56">
          <cell r="B56">
            <v>8.2672258064516146</v>
          </cell>
          <cell r="C56">
            <v>10471.375537319263</v>
          </cell>
          <cell r="D56">
            <v>10777.033601902605</v>
          </cell>
        </row>
        <row r="57">
          <cell r="B57">
            <v>8.2672258064516146</v>
          </cell>
          <cell r="C57">
            <v>12565.650644783118</v>
          </cell>
          <cell r="D57">
            <v>13282.922241328053</v>
          </cell>
        </row>
        <row r="58">
          <cell r="B58">
            <v>9.0939483870967752</v>
          </cell>
          <cell r="C58">
            <v>16754.200859710825</v>
          </cell>
          <cell r="D58">
            <v>16755.775654144549</v>
          </cell>
        </row>
        <row r="59">
          <cell r="B59">
            <v>8.2672258064516146</v>
          </cell>
          <cell r="C59">
            <v>10471.375537319263</v>
          </cell>
          <cell r="D59">
            <v>10806.716109704457</v>
          </cell>
        </row>
        <row r="60">
          <cell r="B60">
            <v>8.2672258064516146</v>
          </cell>
          <cell r="C60">
            <v>16754.200859710825</v>
          </cell>
          <cell r="D60">
            <v>16593.663496149828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A445C-BF28-4A66-A831-DE577538BBFA}">
  <dimension ref="A1:F86"/>
  <sheetViews>
    <sheetView tabSelected="1" topLeftCell="A19" workbookViewId="0">
      <selection activeCell="H50" sqref="H50"/>
    </sheetView>
  </sheetViews>
  <sheetFormatPr baseColWidth="10" defaultRowHeight="15" x14ac:dyDescent="0.25"/>
  <cols>
    <col min="1" max="1" width="18.85546875" customWidth="1"/>
    <col min="2" max="2" width="17.7109375" customWidth="1"/>
    <col min="3" max="3" width="16.42578125" bestFit="1" customWidth="1"/>
    <col min="4" max="4" width="17.85546875" bestFit="1" customWidth="1"/>
    <col min="5" max="5" width="16.42578125" bestFit="1" customWidth="1"/>
    <col min="6" max="6" width="18" customWidth="1"/>
  </cols>
  <sheetData>
    <row r="1" spans="1:6" x14ac:dyDescent="0.25">
      <c r="A1" s="1" t="s">
        <v>0</v>
      </c>
      <c r="B1" s="2"/>
      <c r="C1" s="2"/>
      <c r="D1" s="2"/>
      <c r="E1" s="2"/>
      <c r="F1" s="3"/>
    </row>
    <row r="2" spans="1:6" x14ac:dyDescent="0.25">
      <c r="A2" s="4" t="s">
        <v>1</v>
      </c>
      <c r="B2" s="5"/>
      <c r="C2" s="5"/>
      <c r="D2" s="5"/>
      <c r="E2" s="5"/>
      <c r="F2" s="6"/>
    </row>
    <row r="3" spans="1:6" x14ac:dyDescent="0.25">
      <c r="A3" s="7" t="s">
        <v>2</v>
      </c>
      <c r="B3" s="8"/>
      <c r="C3" s="8"/>
      <c r="D3" s="8"/>
      <c r="E3" s="8"/>
      <c r="F3" s="9"/>
    </row>
    <row r="4" spans="1:6" x14ac:dyDescent="0.25">
      <c r="A4" s="10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</row>
    <row r="5" spans="1:6" x14ac:dyDescent="0.25">
      <c r="A5" s="12"/>
      <c r="B5" s="12"/>
      <c r="C5" s="13"/>
      <c r="D5" s="13"/>
      <c r="E5" s="13"/>
      <c r="F5" s="13"/>
    </row>
    <row r="6" spans="1:6" x14ac:dyDescent="0.25">
      <c r="A6" s="10" t="s">
        <v>9</v>
      </c>
      <c r="B6" s="14" t="s">
        <v>10</v>
      </c>
      <c r="C6" s="15">
        <f>'[1]Tabla por provincia y sede'!B7</f>
        <v>7.6570088495575233</v>
      </c>
      <c r="D6" s="15">
        <f>'[1]Tabla por provincia y sede'!C7</f>
        <v>24545.01216545012</v>
      </c>
      <c r="E6" s="15">
        <f>'[1]Tabla por provincia y sede'!D7</f>
        <v>25066.870521718614</v>
      </c>
      <c r="F6" s="16">
        <f>E6/D6</f>
        <v>1.0212612791858</v>
      </c>
    </row>
    <row r="7" spans="1:6" x14ac:dyDescent="0.25">
      <c r="A7" s="17"/>
      <c r="B7" s="14" t="s">
        <v>11</v>
      </c>
      <c r="C7" s="15">
        <f>'[1]Tabla por provincia y sede'!B27</f>
        <v>12.348000000000001</v>
      </c>
      <c r="D7" s="15">
        <f>'[1]Tabla por provincia y sede'!C27</f>
        <v>25219.999999999996</v>
      </c>
      <c r="E7" s="15">
        <f>'[1]Tabla por provincia y sede'!D27</f>
        <v>25132.714127488427</v>
      </c>
      <c r="F7" s="16">
        <f t="shared" ref="F7:F58" si="0">E7/D7</f>
        <v>0.99653902170850239</v>
      </c>
    </row>
    <row r="8" spans="1:6" x14ac:dyDescent="0.25">
      <c r="A8" s="12"/>
      <c r="B8" s="14" t="s">
        <v>12</v>
      </c>
      <c r="C8" s="18">
        <f>'[1]Tabla por provincia y sede'!B48</f>
        <v>11.574116129032259</v>
      </c>
      <c r="D8" s="18">
        <f>'[1]Tabla por provincia y sede'!C48</f>
        <v>25870.457209847595</v>
      </c>
      <c r="E8" s="18">
        <f>'[1]Tabla por provincia y sede'!D48</f>
        <v>25481.29131297311</v>
      </c>
      <c r="F8" s="16">
        <f t="shared" si="0"/>
        <v>0.98495713107357263</v>
      </c>
    </row>
    <row r="9" spans="1:6" x14ac:dyDescent="0.25">
      <c r="A9" s="19" t="s">
        <v>13</v>
      </c>
      <c r="B9" s="19"/>
      <c r="C9" s="20">
        <f>C6+C7+C8</f>
        <v>31.579124978589782</v>
      </c>
      <c r="D9" s="21">
        <f>SUM(D6:D8)</f>
        <v>75635.469375297704</v>
      </c>
      <c r="E9" s="21">
        <f>SUM(E6:E8)</f>
        <v>75680.875962180144</v>
      </c>
      <c r="F9" s="22">
        <f>E9/D9</f>
        <v>1.0006003345686549</v>
      </c>
    </row>
    <row r="10" spans="1:6" x14ac:dyDescent="0.25">
      <c r="A10" s="19" t="s">
        <v>14</v>
      </c>
      <c r="B10" s="14" t="s">
        <v>10</v>
      </c>
      <c r="C10" s="18">
        <f>'[1]Tabla por provincia y sede'!B8</f>
        <v>4.3754336283185848</v>
      </c>
      <c r="D10" s="18">
        <f>'[1]Tabla por provincia y sede'!C8</f>
        <v>16874.695863746958</v>
      </c>
      <c r="E10" s="18">
        <f>'[1]Tabla por provincia y sede'!D8</f>
        <v>16672.383649329124</v>
      </c>
      <c r="F10" s="16">
        <f t="shared" si="0"/>
        <v>0.98801091195649482</v>
      </c>
    </row>
    <row r="11" spans="1:6" x14ac:dyDescent="0.25">
      <c r="A11" s="19"/>
      <c r="B11" s="14" t="s">
        <v>11</v>
      </c>
      <c r="C11" s="18">
        <f>'[1]Tabla por provincia y sede'!B28</f>
        <v>8.2319999999999993</v>
      </c>
      <c r="D11" s="18">
        <f>'[1]Tabla por provincia y sede'!C28</f>
        <v>16813.333333333332</v>
      </c>
      <c r="E11" s="18">
        <f>'[1]Tabla por provincia y sede'!D28</f>
        <v>14821.439008957026</v>
      </c>
      <c r="F11" s="16">
        <f t="shared" si="0"/>
        <v>0.88152888633765025</v>
      </c>
    </row>
    <row r="12" spans="1:6" x14ac:dyDescent="0.25">
      <c r="A12" s="19"/>
      <c r="B12" s="14" t="s">
        <v>12</v>
      </c>
      <c r="C12" s="18">
        <f>'[1]Tabla por provincia y sede'!B49</f>
        <v>9.0939483870967752</v>
      </c>
      <c r="D12" s="18">
        <f>'[1]Tabla por provincia y sede'!C49</f>
        <v>16754.200859710825</v>
      </c>
      <c r="E12" s="18">
        <f>'[1]Tabla por provincia y sede'!D49</f>
        <v>16468.083655449693</v>
      </c>
      <c r="F12" s="16">
        <f t="shared" si="0"/>
        <v>0.98292265882109819</v>
      </c>
    </row>
    <row r="13" spans="1:6" x14ac:dyDescent="0.25">
      <c r="A13" s="23" t="s">
        <v>15</v>
      </c>
      <c r="B13" s="23"/>
      <c r="C13" s="20">
        <f>C10+C11+C12</f>
        <v>21.701382015415362</v>
      </c>
      <c r="D13" s="21">
        <f>SUM(D10:D12)</f>
        <v>50442.230056791115</v>
      </c>
      <c r="E13" s="21">
        <f>SUM(E10:E12)</f>
        <v>47961.906313735846</v>
      </c>
      <c r="F13" s="22">
        <f>E13/D13</f>
        <v>0.95082842807975065</v>
      </c>
    </row>
    <row r="14" spans="1:6" x14ac:dyDescent="0.25">
      <c r="A14" s="24" t="s">
        <v>16</v>
      </c>
      <c r="B14" s="14" t="s">
        <v>10</v>
      </c>
      <c r="C14" s="18">
        <f>'[1]Tabla por provincia y sede'!B9</f>
        <v>10.938584070796463</v>
      </c>
      <c r="D14" s="18">
        <f>'[1]Tabla por provincia y sede'!C9</f>
        <v>16874.695863746958</v>
      </c>
      <c r="E14" s="18">
        <f>'[1]Tabla por provincia y sede'!D9</f>
        <v>16742.337706599035</v>
      </c>
      <c r="F14" s="16">
        <f t="shared" si="0"/>
        <v>0.99215641228638218</v>
      </c>
    </row>
    <row r="15" spans="1:6" x14ac:dyDescent="0.25">
      <c r="A15" s="24"/>
      <c r="B15" s="14" t="s">
        <v>11</v>
      </c>
      <c r="C15" s="18">
        <f>'[1]Tabla por provincia y sede'!B29</f>
        <v>9.2609999999999992</v>
      </c>
      <c r="D15" s="18">
        <f>'[1]Tabla por provincia y sede'!C29</f>
        <v>16813.333333333332</v>
      </c>
      <c r="E15" s="18">
        <f>'[1]Tabla por provincia y sede'!D29</f>
        <v>16903.851189715486</v>
      </c>
      <c r="F15" s="16">
        <f t="shared" si="0"/>
        <v>1.0053836948680901</v>
      </c>
    </row>
    <row r="16" spans="1:6" x14ac:dyDescent="0.25">
      <c r="A16" s="24"/>
      <c r="B16" s="14" t="s">
        <v>12</v>
      </c>
      <c r="C16" s="18">
        <f>'[1]Tabla por provincia y sede'!B50</f>
        <v>10.7473935483871</v>
      </c>
      <c r="D16" s="18">
        <f>'[1]Tabla por provincia y sede'!C50</f>
        <v>16754.200859710825</v>
      </c>
      <c r="E16" s="18">
        <f>'[1]Tabla por provincia y sede'!D50</f>
        <v>16583.388781910726</v>
      </c>
      <c r="F16" s="16">
        <f t="shared" si="0"/>
        <v>0.98980482093832034</v>
      </c>
    </row>
    <row r="17" spans="1:6" x14ac:dyDescent="0.25">
      <c r="A17" s="23" t="s">
        <v>17</v>
      </c>
      <c r="B17" s="23"/>
      <c r="C17" s="25">
        <f>C14+C15+C16</f>
        <v>30.946977619183563</v>
      </c>
      <c r="D17" s="21">
        <f>D14+D15+D16</f>
        <v>50442.230056791115</v>
      </c>
      <c r="E17" s="21">
        <f>E14+E15+E16</f>
        <v>50229.577678225243</v>
      </c>
      <c r="F17" s="26">
        <f t="shared" si="0"/>
        <v>0.99578423915186831</v>
      </c>
    </row>
    <row r="18" spans="1:6" x14ac:dyDescent="0.25">
      <c r="A18" s="19" t="s">
        <v>18</v>
      </c>
      <c r="B18" s="14" t="s">
        <v>10</v>
      </c>
      <c r="C18" s="18">
        <f>'[1]Tabla por provincia y sede'!B10</f>
        <v>12.032442477876108</v>
      </c>
      <c r="D18" s="18">
        <f>'[1]Tabla por provincia y sede'!C10</f>
        <v>16874.695863746958</v>
      </c>
      <c r="E18" s="18">
        <f>'[1]Tabla por provincia y sede'!D10</f>
        <v>16719.01968750907</v>
      </c>
      <c r="F18" s="16">
        <f t="shared" si="0"/>
        <v>0.99077457884308673</v>
      </c>
    </row>
    <row r="19" spans="1:6" x14ac:dyDescent="0.25">
      <c r="A19" s="19"/>
      <c r="B19" s="14" t="s">
        <v>11</v>
      </c>
      <c r="C19" s="18">
        <f>'[1]Tabla por provincia y sede'!B30</f>
        <v>7.2030000000000003</v>
      </c>
      <c r="D19" s="18">
        <f>'[1]Tabla por provincia y sede'!C30</f>
        <v>16813.333333333332</v>
      </c>
      <c r="E19" s="18">
        <f>'[1]Tabla por provincia y sede'!D30</f>
        <v>18089.566310432052</v>
      </c>
      <c r="F19" s="16">
        <f t="shared" si="0"/>
        <v>1.0759060057751022</v>
      </c>
    </row>
    <row r="20" spans="1:6" x14ac:dyDescent="0.25">
      <c r="A20" s="19"/>
      <c r="B20" s="14" t="s">
        <v>12</v>
      </c>
      <c r="C20" s="18">
        <f>'[1]Tabla por provincia y sede'!B51</f>
        <v>10.7473935483871</v>
      </c>
      <c r="D20" s="18">
        <f>'[1]Tabla por provincia y sede'!C51</f>
        <v>16754.200859710825</v>
      </c>
      <c r="E20" s="18">
        <f>'[1]Tabla por provincia y sede'!D51</f>
        <v>16810.574130086428</v>
      </c>
      <c r="F20" s="16">
        <f t="shared" si="0"/>
        <v>1.0033647245158177</v>
      </c>
    </row>
    <row r="21" spans="1:6" x14ac:dyDescent="0.25">
      <c r="A21" s="23" t="s">
        <v>19</v>
      </c>
      <c r="B21" s="23"/>
      <c r="C21" s="14">
        <f>C18+C19+C20</f>
        <v>29.982836026263207</v>
      </c>
      <c r="D21" s="21">
        <f>D18+D19+D20</f>
        <v>50442.230056791115</v>
      </c>
      <c r="E21" s="21">
        <f>E18+E19+E20</f>
        <v>51619.16012802755</v>
      </c>
      <c r="F21" s="26">
        <f t="shared" si="0"/>
        <v>1.0233322370940257</v>
      </c>
    </row>
    <row r="22" spans="1:6" x14ac:dyDescent="0.25">
      <c r="A22" s="27" t="s">
        <v>20</v>
      </c>
      <c r="B22" s="14" t="s">
        <v>10</v>
      </c>
      <c r="C22" s="18">
        <f>'[1]Tabla por provincia y sede'!B11</f>
        <v>10.938584070796463</v>
      </c>
      <c r="D22" s="18">
        <f>'[1]Tabla por provincia y sede'!C11</f>
        <v>16874.695863746958</v>
      </c>
      <c r="E22" s="18">
        <f>'[1]Tabla por provincia y sede'!D11</f>
        <v>16711.247014479075</v>
      </c>
      <c r="F22" s="16">
        <f t="shared" si="0"/>
        <v>0.99031396769532121</v>
      </c>
    </row>
    <row r="23" spans="1:6" x14ac:dyDescent="0.25">
      <c r="A23" s="28"/>
      <c r="B23" s="14" t="s">
        <v>11</v>
      </c>
      <c r="C23" s="18">
        <f>'[1]Tabla por provincia y sede'!B31</f>
        <v>7.2030000000000003</v>
      </c>
      <c r="D23" s="18">
        <f>'[1]Tabla por provincia y sede'!C31</f>
        <v>16813.333333333332</v>
      </c>
      <c r="E23" s="18">
        <f>'[1]Tabla por provincia y sede'!D31</f>
        <v>16725.993921608006</v>
      </c>
      <c r="F23" s="16">
        <f t="shared" si="0"/>
        <v>0.99480534823203848</v>
      </c>
    </row>
    <row r="24" spans="1:6" x14ac:dyDescent="0.25">
      <c r="A24" s="29"/>
      <c r="B24" s="14" t="s">
        <v>12</v>
      </c>
      <c r="C24" s="18">
        <f>'[1]Tabla por provincia y sede'!B52</f>
        <v>10.7473935483871</v>
      </c>
      <c r="D24" s="18">
        <f>'[1]Tabla por provincia y sede'!C52</f>
        <v>16754.200859710825</v>
      </c>
      <c r="E24" s="18">
        <f>'[1]Tabla por provincia y sede'!D52</f>
        <v>16879.072225013773</v>
      </c>
      <c r="F24" s="16">
        <f t="shared" si="0"/>
        <v>1.0074531376547615</v>
      </c>
    </row>
    <row r="25" spans="1:6" x14ac:dyDescent="0.25">
      <c r="A25" s="23" t="s">
        <v>21</v>
      </c>
      <c r="B25" s="23"/>
      <c r="C25" s="14">
        <f>C22+C23+C24</f>
        <v>28.888977619183564</v>
      </c>
      <c r="D25" s="21">
        <f>D22+D23+D24</f>
        <v>50442.230056791115</v>
      </c>
      <c r="E25" s="21">
        <f>E22+E23+E24</f>
        <v>50316.313161100858</v>
      </c>
      <c r="F25" s="26">
        <f t="shared" si="0"/>
        <v>0.99750374050575297</v>
      </c>
    </row>
    <row r="26" spans="1:6" x14ac:dyDescent="0.25">
      <c r="A26" s="24" t="s">
        <v>22</v>
      </c>
      <c r="B26" s="14" t="s">
        <v>10</v>
      </c>
      <c r="C26" s="18">
        <f>'[1]Tabla por provincia y sede'!B12</f>
        <v>10.938584070796463</v>
      </c>
      <c r="D26" s="18">
        <f>'[1]Tabla por provincia y sede'!C12</f>
        <v>16874.695863746958</v>
      </c>
      <c r="E26" s="18">
        <f>'[1]Tabla por provincia y sede'!D12</f>
        <v>16711.247014479075</v>
      </c>
      <c r="F26" s="16">
        <f t="shared" si="0"/>
        <v>0.99031396769532121</v>
      </c>
    </row>
    <row r="27" spans="1:6" x14ac:dyDescent="0.25">
      <c r="A27" s="24"/>
      <c r="B27" s="14" t="s">
        <v>11</v>
      </c>
      <c r="C27" s="18">
        <f>'[1]Tabla por provincia y sede'!B32</f>
        <v>8.2319999999999993</v>
      </c>
      <c r="D27" s="18">
        <f>'[1]Tabla por provincia y sede'!C32</f>
        <v>16813.333333333332</v>
      </c>
      <c r="E27" s="18">
        <f>'[1]Tabla por provincia y sede'!D32</f>
        <v>16777.868958139352</v>
      </c>
      <c r="F27" s="16">
        <f t="shared" si="0"/>
        <v>0.99789069933422003</v>
      </c>
    </row>
    <row r="28" spans="1:6" x14ac:dyDescent="0.25">
      <c r="A28" s="24"/>
      <c r="B28" s="14" t="s">
        <v>12</v>
      </c>
      <c r="C28" s="18">
        <f>'[1]Tabla por provincia y sede'!B53</f>
        <v>10.7473935483871</v>
      </c>
      <c r="D28" s="18">
        <f>'[1]Tabla por provincia y sede'!C53</f>
        <v>16754.200859710825</v>
      </c>
      <c r="E28" s="18">
        <f>'[1]Tabla por provincia y sede'!D53</f>
        <v>16530.87357579976</v>
      </c>
      <c r="F28" s="16">
        <f t="shared" si="0"/>
        <v>0.98667037086512999</v>
      </c>
    </row>
    <row r="29" spans="1:6" x14ac:dyDescent="0.25">
      <c r="A29" s="23" t="s">
        <v>23</v>
      </c>
      <c r="B29" s="23"/>
      <c r="C29" s="14">
        <f>C26+C27+C28</f>
        <v>29.91797761918356</v>
      </c>
      <c r="D29" s="21">
        <f>D26+D27+D28</f>
        <v>50442.230056791115</v>
      </c>
      <c r="E29" s="21">
        <f>E26+E27+E28</f>
        <v>50019.989548418191</v>
      </c>
      <c r="F29" s="26">
        <f t="shared" si="0"/>
        <v>0.99162922598985936</v>
      </c>
    </row>
    <row r="30" spans="1:6" x14ac:dyDescent="0.25">
      <c r="A30" s="24" t="s">
        <v>24</v>
      </c>
      <c r="B30" s="14" t="s">
        <v>10</v>
      </c>
      <c r="C30" s="18">
        <f>'[1]Tabla por provincia y sede'!B13</f>
        <v>12.032442477876108</v>
      </c>
      <c r="D30" s="18">
        <f>'[1]Tabla por provincia y sede'!C13</f>
        <v>16874.695863746958</v>
      </c>
      <c r="E30" s="18">
        <f>'[1]Tabla por provincia y sede'!D13</f>
        <v>16717.465152903071</v>
      </c>
      <c r="F30" s="16">
        <f t="shared" si="0"/>
        <v>0.9906824566135336</v>
      </c>
    </row>
    <row r="31" spans="1:6" x14ac:dyDescent="0.25">
      <c r="A31" s="24"/>
      <c r="B31" s="14" t="s">
        <v>11</v>
      </c>
      <c r="C31" s="18">
        <f>'[1]Tabla por provincia y sede'!B33</f>
        <v>10.29</v>
      </c>
      <c r="D31" s="18">
        <f>'[1]Tabla por provincia y sede'!C33</f>
        <v>16813.333333333332</v>
      </c>
      <c r="E31" s="18">
        <f>'[1]Tabla por provincia y sede'!D33</f>
        <v>16763.047519130396</v>
      </c>
      <c r="F31" s="16">
        <f t="shared" si="0"/>
        <v>0.99700917044788251</v>
      </c>
    </row>
    <row r="32" spans="1:6" x14ac:dyDescent="0.25">
      <c r="A32" s="24"/>
      <c r="B32" s="14" t="s">
        <v>12</v>
      </c>
      <c r="C32" s="18">
        <f>'[1]Tabla por provincia y sede'!B54</f>
        <v>11.574116129032259</v>
      </c>
      <c r="D32" s="18">
        <f>'[1]Tabla por provincia y sede'!C54</f>
        <v>16754.200859710825</v>
      </c>
      <c r="E32" s="18">
        <f>'[1]Tabla por provincia y sede'!D54</f>
        <v>16540.006655123409</v>
      </c>
      <c r="F32" s="16">
        <f t="shared" si="0"/>
        <v>0.98721549261698938</v>
      </c>
    </row>
    <row r="33" spans="1:6" x14ac:dyDescent="0.25">
      <c r="A33" s="30" t="s">
        <v>25</v>
      </c>
      <c r="B33" s="31"/>
      <c r="C33" s="14">
        <f>C30+C31+C32</f>
        <v>33.896558606908371</v>
      </c>
      <c r="D33" s="21">
        <f>D30+D31+D32</f>
        <v>50442.230056791115</v>
      </c>
      <c r="E33" s="21">
        <f>E30+E31+E32</f>
        <v>50020.519327156871</v>
      </c>
      <c r="F33" s="26">
        <f t="shared" si="0"/>
        <v>0.99163972867259331</v>
      </c>
    </row>
    <row r="34" spans="1:6" x14ac:dyDescent="0.25">
      <c r="A34" s="24" t="s">
        <v>26</v>
      </c>
      <c r="B34" s="14" t="s">
        <v>10</v>
      </c>
      <c r="C34" s="18">
        <f>'[1]Tabla por provincia y sede'!B14</f>
        <v>9.8447256637168152</v>
      </c>
      <c r="D34" s="18">
        <f>'[1]Tabla por provincia y sede'!C14</f>
        <v>16874.695863746958</v>
      </c>
      <c r="E34" s="18">
        <f>'[1]Tabla por provincia y sede'!D14</f>
        <v>16705.028876055083</v>
      </c>
      <c r="F34" s="16">
        <f t="shared" si="0"/>
        <v>0.98994547877710903</v>
      </c>
    </row>
    <row r="35" spans="1:6" x14ac:dyDescent="0.25">
      <c r="A35" s="24"/>
      <c r="B35" s="14" t="s">
        <v>11</v>
      </c>
      <c r="C35" s="18">
        <f>'[1]Tabla por provincia y sede'!B34</f>
        <v>8.2319999999999993</v>
      </c>
      <c r="D35" s="18">
        <f>'[1]Tabla por provincia y sede'!C34</f>
        <v>16813.333333333332</v>
      </c>
      <c r="E35" s="18">
        <f>'[1]Tabla por provincia y sede'!D34</f>
        <v>16755.636799625918</v>
      </c>
      <c r="F35" s="16">
        <f t="shared" si="0"/>
        <v>0.99656840600471364</v>
      </c>
    </row>
    <row r="36" spans="1:6" x14ac:dyDescent="0.25">
      <c r="A36" s="24"/>
      <c r="B36" s="14" t="s">
        <v>12</v>
      </c>
      <c r="C36" s="18">
        <f>'[1]Tabla por provincia y sede'!B55</f>
        <v>10.7473935483871</v>
      </c>
      <c r="D36" s="18">
        <f>'[1]Tabla por provincia y sede'!C55</f>
        <v>16754.200859710825</v>
      </c>
      <c r="E36" s="18">
        <f>'[1]Tabla por provincia y sede'!D55</f>
        <v>16423.559893746919</v>
      </c>
      <c r="F36" s="16">
        <f t="shared" si="0"/>
        <v>0.98026519028078474</v>
      </c>
    </row>
    <row r="37" spans="1:6" x14ac:dyDescent="0.25">
      <c r="A37" s="23" t="s">
        <v>27</v>
      </c>
      <c r="B37" s="23"/>
      <c r="C37" s="14">
        <f>C34+C35+C36</f>
        <v>28.824119212103916</v>
      </c>
      <c r="D37" s="21">
        <f>D34+D35+D36</f>
        <v>50442.230056791115</v>
      </c>
      <c r="E37" s="32">
        <f>E34+E35+E36</f>
        <v>49884.225569427916</v>
      </c>
      <c r="F37" s="26">
        <f t="shared" si="0"/>
        <v>0.98893775142901175</v>
      </c>
    </row>
    <row r="38" spans="1:6" x14ac:dyDescent="0.25">
      <c r="A38" s="24" t="s">
        <v>28</v>
      </c>
      <c r="B38" s="14" t="s">
        <v>10</v>
      </c>
      <c r="C38" s="18">
        <f>'[1]Tabla por provincia y sede'!B15</f>
        <v>6.5631504424778768</v>
      </c>
      <c r="D38" s="18">
        <f>'[1]Tabla por provincia y sede'!C15</f>
        <v>10546.68491484185</v>
      </c>
      <c r="E38" s="18">
        <f>'[1]Tabla por provincia y sede'!D15</f>
        <v>10444.918017700922</v>
      </c>
      <c r="F38" s="16">
        <f t="shared" si="0"/>
        <v>0.99035081658714241</v>
      </c>
    </row>
    <row r="39" spans="1:6" x14ac:dyDescent="0.25">
      <c r="A39" s="24"/>
      <c r="B39" s="14" t="s">
        <v>11</v>
      </c>
      <c r="C39" s="18">
        <f>'[1]Tabla por provincia y sede'!B35</f>
        <v>6.1740000000000004</v>
      </c>
      <c r="D39" s="18">
        <f>'[1]Tabla por provincia y sede'!C35</f>
        <v>10508.333333333334</v>
      </c>
      <c r="E39" s="18">
        <f>'[1]Tabla por provincia y sede'!D35</f>
        <v>10924.126800112766</v>
      </c>
      <c r="F39" s="16">
        <f t="shared" si="0"/>
        <v>1.0395679746340458</v>
      </c>
    </row>
    <row r="40" spans="1:6" x14ac:dyDescent="0.25">
      <c r="A40" s="24"/>
      <c r="B40" s="14" t="s">
        <v>12</v>
      </c>
      <c r="C40" s="18">
        <f>'[1]Tabla por provincia y sede'!B56</f>
        <v>8.2672258064516146</v>
      </c>
      <c r="D40" s="18">
        <f>'[1]Tabla por provincia y sede'!C56</f>
        <v>10471.375537319263</v>
      </c>
      <c r="E40" s="18">
        <f>'[1]Tabla por provincia y sede'!D56</f>
        <v>10777.033601902605</v>
      </c>
      <c r="F40" s="16">
        <f t="shared" si="0"/>
        <v>1.0291898675101467</v>
      </c>
    </row>
    <row r="41" spans="1:6" x14ac:dyDescent="0.25">
      <c r="A41" s="30" t="s">
        <v>29</v>
      </c>
      <c r="B41" s="31"/>
      <c r="C41" s="14">
        <f>C38+C39+C40</f>
        <v>21.004376248929489</v>
      </c>
      <c r="D41" s="21">
        <f>D38+D39+D40</f>
        <v>31526.393785494445</v>
      </c>
      <c r="E41" s="32">
        <f>E38+E39+E40</f>
        <v>32146.078419716294</v>
      </c>
      <c r="F41" s="26">
        <f t="shared" si="0"/>
        <v>1.0196560582995373</v>
      </c>
    </row>
    <row r="42" spans="1:6" x14ac:dyDescent="0.25">
      <c r="A42" s="24" t="s">
        <v>30</v>
      </c>
      <c r="B42" s="14" t="s">
        <v>10</v>
      </c>
      <c r="C42" s="18">
        <f>'[1]Tabla por provincia y sede'!B16</f>
        <v>8.7508672566371697</v>
      </c>
      <c r="D42" s="18">
        <f>'[1]Tabla por provincia y sede'!C16</f>
        <v>12656.021897810218</v>
      </c>
      <c r="E42" s="18">
        <f>'[1]Tabla por provincia y sede'!D16</f>
        <v>12534.212528162307</v>
      </c>
      <c r="F42" s="16">
        <f t="shared" si="0"/>
        <v>0.99037538251502333</v>
      </c>
    </row>
    <row r="43" spans="1:6" x14ac:dyDescent="0.25">
      <c r="A43" s="24"/>
      <c r="B43" s="14" t="s">
        <v>11</v>
      </c>
      <c r="C43" s="18">
        <f>'[1]Tabla por provincia y sede'!B36</f>
        <v>7.2030000000000003</v>
      </c>
      <c r="D43" s="18">
        <f>'[1]Tabla por provincia y sede'!C36</f>
        <v>12609.999999999998</v>
      </c>
      <c r="E43" s="18">
        <f>'[1]Tabla por provincia y sede'!D36</f>
        <v>12567.098135694663</v>
      </c>
      <c r="F43" s="16">
        <f t="shared" si="0"/>
        <v>0.9965977903009251</v>
      </c>
    </row>
    <row r="44" spans="1:6" x14ac:dyDescent="0.25">
      <c r="A44" s="24"/>
      <c r="B44" s="14" t="s">
        <v>12</v>
      </c>
      <c r="C44" s="18">
        <f>'[1]Tabla por provincia y sede'!B57</f>
        <v>8.2672258064516146</v>
      </c>
      <c r="D44" s="18">
        <f>'[1]Tabla por provincia y sede'!C57</f>
        <v>12565.650644783118</v>
      </c>
      <c r="E44" s="18">
        <f>'[1]Tabla por provincia y sede'!D57</f>
        <v>13282.922241328053</v>
      </c>
      <c r="F44" s="16">
        <f t="shared" si="0"/>
        <v>1.0570819304802752</v>
      </c>
    </row>
    <row r="45" spans="1:6" x14ac:dyDescent="0.25">
      <c r="A45" s="23" t="s">
        <v>31</v>
      </c>
      <c r="B45" s="23"/>
      <c r="C45" s="14">
        <f>C42+C43+C44</f>
        <v>24.221093063088787</v>
      </c>
      <c r="D45" s="33">
        <f>D42+D43+D44</f>
        <v>37831.672542593333</v>
      </c>
      <c r="E45" s="21">
        <f>E42+E43+E44</f>
        <v>38384.232905185025</v>
      </c>
      <c r="F45" s="26">
        <f t="shared" si="0"/>
        <v>1.0146057608732362</v>
      </c>
    </row>
    <row r="46" spans="1:6" x14ac:dyDescent="0.25">
      <c r="A46" s="24" t="s">
        <v>32</v>
      </c>
      <c r="B46" s="14" t="s">
        <v>10</v>
      </c>
      <c r="C46" s="18">
        <f>'[1]Tabla por provincia y sede'!B17</f>
        <v>9.8447256637168152</v>
      </c>
      <c r="D46" s="18">
        <f>'[1]Tabla por provincia y sede'!C17</f>
        <v>16874.695863746958</v>
      </c>
      <c r="E46" s="18">
        <f>'[1]Tabla por provincia y sede'!D17</f>
        <v>16725.237825933058</v>
      </c>
      <c r="F46" s="16">
        <f t="shared" si="0"/>
        <v>0.99114306776129868</v>
      </c>
    </row>
    <row r="47" spans="1:6" x14ac:dyDescent="0.25">
      <c r="A47" s="24"/>
      <c r="B47" s="14" t="s">
        <v>11</v>
      </c>
      <c r="C47" s="18">
        <f>'[1]Tabla por provincia y sede'!B37</f>
        <v>9.2609999999999992</v>
      </c>
      <c r="D47" s="18">
        <f>'[1]Tabla por provincia y sede'!C37</f>
        <v>16813.333333333332</v>
      </c>
      <c r="E47" s="18">
        <f>'[1]Tabla por provincia y sede'!D37</f>
        <v>15725.546788503405</v>
      </c>
      <c r="F47" s="16">
        <f t="shared" si="0"/>
        <v>0.93530214840424697</v>
      </c>
    </row>
    <row r="48" spans="1:6" x14ac:dyDescent="0.25">
      <c r="A48" s="24"/>
      <c r="B48" s="14" t="s">
        <v>12</v>
      </c>
      <c r="C48" s="18">
        <f>'[1]Tabla por provincia y sede'!B58</f>
        <v>9.0939483870967752</v>
      </c>
      <c r="D48" s="18">
        <f>'[1]Tabla por provincia y sede'!C58</f>
        <v>16754.200859710825</v>
      </c>
      <c r="E48" s="18">
        <f>'[1]Tabla por provincia y sede'!D58</f>
        <v>16755.775654144549</v>
      </c>
      <c r="F48" s="16">
        <f t="shared" si="0"/>
        <v>1.0000939940046625</v>
      </c>
    </row>
    <row r="49" spans="1:6" x14ac:dyDescent="0.25">
      <c r="A49" s="23" t="s">
        <v>33</v>
      </c>
      <c r="B49" s="23"/>
      <c r="C49" s="14">
        <f>C46+C47+C48</f>
        <v>28.199674050813591</v>
      </c>
      <c r="D49" s="21">
        <f>D46+D47+D48</f>
        <v>50442.230056791115</v>
      </c>
      <c r="E49" s="21">
        <f>E46+E47+E48</f>
        <v>49206.560268581015</v>
      </c>
      <c r="F49" s="26">
        <f t="shared" si="0"/>
        <v>0.97550326805894771</v>
      </c>
    </row>
    <row r="50" spans="1:6" x14ac:dyDescent="0.25">
      <c r="A50" s="24" t="s">
        <v>34</v>
      </c>
      <c r="B50" s="14" t="s">
        <v>10</v>
      </c>
      <c r="C50" s="18">
        <f>'[1]Tabla por provincia y sede'!B18</f>
        <v>7.6570088495575233</v>
      </c>
      <c r="D50" s="18">
        <f>'[1]Tabla por provincia y sede'!C18</f>
        <v>10546.68491484185</v>
      </c>
      <c r="E50" s="18">
        <f>'[1]Tabla por provincia y sede'!D18</f>
        <v>10444.451657319123</v>
      </c>
      <c r="F50" s="16">
        <f t="shared" si="0"/>
        <v>0.99030659791695697</v>
      </c>
    </row>
    <row r="51" spans="1:6" x14ac:dyDescent="0.25">
      <c r="A51" s="24"/>
      <c r="B51" s="14" t="s">
        <v>11</v>
      </c>
      <c r="C51" s="18">
        <f>'[1]Tabla por provincia y sede'!B38</f>
        <v>7.2030000000000003</v>
      </c>
      <c r="D51" s="18">
        <f>'[1]Tabla por provincia y sede'!C38</f>
        <v>10508.333333333334</v>
      </c>
      <c r="E51" s="18">
        <f>'[1]Tabla por provincia y sede'!D38</f>
        <v>10486.894349348535</v>
      </c>
      <c r="F51" s="16">
        <f t="shared" si="0"/>
        <v>0.99795981119890886</v>
      </c>
    </row>
    <row r="52" spans="1:6" x14ac:dyDescent="0.25">
      <c r="A52" s="24"/>
      <c r="B52" s="14" t="s">
        <v>12</v>
      </c>
      <c r="C52" s="18">
        <f>'[1]Tabla por provincia y sede'!B59</f>
        <v>8.2672258064516146</v>
      </c>
      <c r="D52" s="18">
        <f>'[1]Tabla por provincia y sede'!C59</f>
        <v>10471.375537319263</v>
      </c>
      <c r="E52" s="18">
        <f>'[1]Tabla por provincia y sede'!D59</f>
        <v>10806.716109704457</v>
      </c>
      <c r="F52" s="16">
        <f t="shared" si="0"/>
        <v>1.0320245006198148</v>
      </c>
    </row>
    <row r="53" spans="1:6" x14ac:dyDescent="0.25">
      <c r="A53" s="23" t="s">
        <v>35</v>
      </c>
      <c r="B53" s="23"/>
      <c r="C53" s="14">
        <f>C50+C51+C52</f>
        <v>23.127234656009136</v>
      </c>
      <c r="D53" s="21">
        <f>D50+D51+D52</f>
        <v>31526.393785494445</v>
      </c>
      <c r="E53" s="21">
        <f>E50+E51+E52</f>
        <v>31738.062116372115</v>
      </c>
      <c r="F53" s="26">
        <f t="shared" si="0"/>
        <v>1.0067140039015519</v>
      </c>
    </row>
    <row r="54" spans="1:6" x14ac:dyDescent="0.25">
      <c r="A54" s="24" t="s">
        <v>36</v>
      </c>
      <c r="B54" s="14" t="s">
        <v>10</v>
      </c>
      <c r="C54" s="18">
        <f>'[1]Tabla por provincia y sede'!B19</f>
        <v>12.032442477876108</v>
      </c>
      <c r="D54" s="18">
        <f>'[1]Tabla por provincia y sede'!C19</f>
        <v>16874.695863746958</v>
      </c>
      <c r="E54" s="18">
        <f>'[1]Tabla por provincia y sede'!D19</f>
        <v>16711.247014479075</v>
      </c>
      <c r="F54" s="16">
        <f t="shared" si="0"/>
        <v>0.99031396769532121</v>
      </c>
    </row>
    <row r="55" spans="1:6" x14ac:dyDescent="0.25">
      <c r="A55" s="24"/>
      <c r="B55" s="14" t="s">
        <v>11</v>
      </c>
      <c r="C55" s="18">
        <f>'[1]Tabla por provincia y sede'!B39</f>
        <v>10.29</v>
      </c>
      <c r="D55" s="18">
        <f>'[1]Tabla por provincia y sede'!C39</f>
        <v>16813.333333333332</v>
      </c>
      <c r="E55" s="18">
        <f>'[1]Tabla por provincia y sede'!D39</f>
        <v>17778.316091243953</v>
      </c>
      <c r="F55" s="16">
        <f t="shared" si="0"/>
        <v>1.0573938991620115</v>
      </c>
    </row>
    <row r="56" spans="1:6" x14ac:dyDescent="0.25">
      <c r="A56" s="24"/>
      <c r="B56" s="14" t="s">
        <v>12</v>
      </c>
      <c r="C56" s="18">
        <f>'[1]Tabla por provincia y sede'!B60</f>
        <v>8.2672258064516146</v>
      </c>
      <c r="D56" s="18">
        <f>'[1]Tabla por provincia y sede'!C60</f>
        <v>16754.200859710825</v>
      </c>
      <c r="E56" s="18">
        <f>'[1]Tabla por provincia y sede'!D60</f>
        <v>16593.663496149828</v>
      </c>
      <c r="F56" s="16">
        <f t="shared" si="0"/>
        <v>0.99041808290916189</v>
      </c>
    </row>
    <row r="57" spans="1:6" x14ac:dyDescent="0.25">
      <c r="A57" s="23" t="s">
        <v>37</v>
      </c>
      <c r="B57" s="23"/>
      <c r="C57" s="14">
        <f>C54+C55+C56</f>
        <v>30.589668284327722</v>
      </c>
      <c r="D57" s="21">
        <f>D54+D55+D56</f>
        <v>50442.230056791115</v>
      </c>
      <c r="E57" s="21">
        <f>E54+E55+E56</f>
        <v>51083.226601872855</v>
      </c>
      <c r="F57" s="26">
        <f t="shared" si="0"/>
        <v>1.0127075377983896</v>
      </c>
    </row>
    <row r="58" spans="1:6" ht="15" customHeight="1" x14ac:dyDescent="0.25">
      <c r="A58" s="34" t="s">
        <v>38</v>
      </c>
      <c r="B58" s="35"/>
      <c r="C58" s="36">
        <f>C41+C37+C33+C29+C45+C57+C53+C49+C25+C21+C13+C17+C9</f>
        <v>362.88000000000005</v>
      </c>
      <c r="D58" s="37">
        <f>D41+D37+D33+D29+D45+D57+D53+D49+D25+D21+D13+D17+D9</f>
        <v>630499.99999999988</v>
      </c>
      <c r="E58" s="37">
        <f>E41+E37+E33+E29+E45+E57+E53+E49+E25+E21+E17+E13+E9</f>
        <v>628290.72799999989</v>
      </c>
      <c r="F58" s="38">
        <f t="shared" si="0"/>
        <v>0.99649600000000005</v>
      </c>
    </row>
    <row r="59" spans="1:6" x14ac:dyDescent="0.25">
      <c r="A59" s="39" t="s">
        <v>39</v>
      </c>
      <c r="B59" s="39"/>
      <c r="C59" s="39"/>
    </row>
    <row r="60" spans="1:6" x14ac:dyDescent="0.25">
      <c r="D60" s="40"/>
      <c r="E60" s="40"/>
    </row>
    <row r="61" spans="1:6" x14ac:dyDescent="0.25">
      <c r="D61" s="40"/>
      <c r="E61" s="41"/>
    </row>
    <row r="67" spans="1:5" ht="18.75" x14ac:dyDescent="0.3">
      <c r="A67" s="42" t="s">
        <v>0</v>
      </c>
      <c r="B67" s="43"/>
      <c r="C67" s="43"/>
      <c r="D67" s="43"/>
      <c r="E67" s="44"/>
    </row>
    <row r="68" spans="1:5" ht="18.75" x14ac:dyDescent="0.3">
      <c r="A68" s="45" t="s">
        <v>1</v>
      </c>
      <c r="B68" s="46"/>
      <c r="C68" s="46"/>
      <c r="D68" s="46"/>
      <c r="E68" s="47"/>
    </row>
    <row r="69" spans="1:5" ht="15" customHeight="1" x14ac:dyDescent="0.3">
      <c r="A69" s="48" t="s">
        <v>40</v>
      </c>
      <c r="B69" s="49"/>
      <c r="C69" s="49"/>
      <c r="D69" s="49"/>
      <c r="E69" s="50"/>
    </row>
    <row r="70" spans="1:5" ht="15" customHeight="1" x14ac:dyDescent="0.25">
      <c r="A70" s="19" t="s">
        <v>3</v>
      </c>
      <c r="B70" s="19"/>
      <c r="C70" s="19"/>
      <c r="D70" s="11" t="s">
        <v>6</v>
      </c>
      <c r="E70" s="11" t="s">
        <v>7</v>
      </c>
    </row>
    <row r="71" spans="1:5" ht="15" customHeight="1" x14ac:dyDescent="0.25">
      <c r="A71" s="19"/>
      <c r="B71" s="19"/>
      <c r="C71" s="19"/>
      <c r="D71" s="13"/>
      <c r="E71" s="13"/>
    </row>
    <row r="72" spans="1:5" x14ac:dyDescent="0.25">
      <c r="A72" s="51" t="s">
        <v>9</v>
      </c>
      <c r="B72" s="51"/>
      <c r="C72" s="51"/>
      <c r="D72" s="52">
        <f>D9</f>
        <v>75635.469375297704</v>
      </c>
      <c r="E72" s="52">
        <f>E9</f>
        <v>75680.875962180144</v>
      </c>
    </row>
    <row r="73" spans="1:5" x14ac:dyDescent="0.25">
      <c r="A73" s="53" t="s">
        <v>41</v>
      </c>
      <c r="B73" s="53"/>
      <c r="C73" s="53"/>
      <c r="D73" s="54">
        <f>D13</f>
        <v>50442.230056791115</v>
      </c>
      <c r="E73" s="54">
        <f>E13</f>
        <v>47961.906313735846</v>
      </c>
    </row>
    <row r="74" spans="1:5" x14ac:dyDescent="0.25">
      <c r="A74" s="55" t="s">
        <v>16</v>
      </c>
      <c r="B74" s="55"/>
      <c r="C74" s="55"/>
      <c r="D74" s="52">
        <f>D17</f>
        <v>50442.230056791115</v>
      </c>
      <c r="E74" s="52">
        <f>E17</f>
        <v>50229.577678225243</v>
      </c>
    </row>
    <row r="75" spans="1:5" x14ac:dyDescent="0.25">
      <c r="A75" s="53" t="s">
        <v>18</v>
      </c>
      <c r="B75" s="53"/>
      <c r="C75" s="53"/>
      <c r="D75" s="54">
        <f>D21</f>
        <v>50442.230056791115</v>
      </c>
      <c r="E75" s="54">
        <f>E21</f>
        <v>51619.16012802755</v>
      </c>
    </row>
    <row r="76" spans="1:5" x14ac:dyDescent="0.25">
      <c r="A76" s="55" t="s">
        <v>20</v>
      </c>
      <c r="B76" s="55"/>
      <c r="C76" s="55"/>
      <c r="D76" s="52">
        <f>D25</f>
        <v>50442.230056791115</v>
      </c>
      <c r="E76" s="52">
        <f>E25</f>
        <v>50316.313161100858</v>
      </c>
    </row>
    <row r="77" spans="1:5" x14ac:dyDescent="0.25">
      <c r="A77" s="53" t="s">
        <v>22</v>
      </c>
      <c r="B77" s="53"/>
      <c r="C77" s="53"/>
      <c r="D77" s="54">
        <f>D29</f>
        <v>50442.230056791115</v>
      </c>
      <c r="E77" s="54">
        <f>E29</f>
        <v>50019.989548418191</v>
      </c>
    </row>
    <row r="78" spans="1:5" x14ac:dyDescent="0.25">
      <c r="A78" s="55" t="s">
        <v>24</v>
      </c>
      <c r="B78" s="55"/>
      <c r="C78" s="55"/>
      <c r="D78" s="52">
        <f>D33</f>
        <v>50442.230056791115</v>
      </c>
      <c r="E78" s="52">
        <f>E33</f>
        <v>50020.519327156871</v>
      </c>
    </row>
    <row r="79" spans="1:5" x14ac:dyDescent="0.25">
      <c r="A79" s="53" t="s">
        <v>26</v>
      </c>
      <c r="B79" s="53"/>
      <c r="C79" s="53"/>
      <c r="D79" s="54">
        <f>D37</f>
        <v>50442.230056791115</v>
      </c>
      <c r="E79" s="56">
        <f>E37</f>
        <v>49884.225569427916</v>
      </c>
    </row>
    <row r="80" spans="1:5" x14ac:dyDescent="0.25">
      <c r="A80" s="55" t="s">
        <v>28</v>
      </c>
      <c r="B80" s="55"/>
      <c r="C80" s="55"/>
      <c r="D80" s="52">
        <f>D41</f>
        <v>31526.393785494445</v>
      </c>
      <c r="E80" s="57">
        <f>E41</f>
        <v>32146.078419716294</v>
      </c>
    </row>
    <row r="81" spans="1:5" x14ac:dyDescent="0.25">
      <c r="A81" s="53" t="s">
        <v>30</v>
      </c>
      <c r="B81" s="53"/>
      <c r="C81" s="53"/>
      <c r="D81" s="58">
        <f>D45</f>
        <v>37831.672542593333</v>
      </c>
      <c r="E81" s="54">
        <f>E45</f>
        <v>38384.232905185025</v>
      </c>
    </row>
    <row r="82" spans="1:5" x14ac:dyDescent="0.25">
      <c r="A82" s="55" t="s">
        <v>32</v>
      </c>
      <c r="B82" s="55"/>
      <c r="C82" s="55"/>
      <c r="D82" s="52">
        <f>D49</f>
        <v>50442.230056791115</v>
      </c>
      <c r="E82" s="52">
        <f>E49</f>
        <v>49206.560268581015</v>
      </c>
    </row>
    <row r="83" spans="1:5" x14ac:dyDescent="0.25">
      <c r="A83" s="53" t="s">
        <v>34</v>
      </c>
      <c r="B83" s="53"/>
      <c r="C83" s="53"/>
      <c r="D83" s="54">
        <f>D53</f>
        <v>31526.393785494445</v>
      </c>
      <c r="E83" s="54">
        <f>E53</f>
        <v>31738.062116372115</v>
      </c>
    </row>
    <row r="84" spans="1:5" x14ac:dyDescent="0.25">
      <c r="A84" s="55" t="s">
        <v>36</v>
      </c>
      <c r="B84" s="55"/>
      <c r="C84" s="55"/>
      <c r="D84" s="52">
        <f>D57</f>
        <v>50442.230056791115</v>
      </c>
      <c r="E84" s="52">
        <f>E57</f>
        <v>51083.226601872855</v>
      </c>
    </row>
    <row r="85" spans="1:5" ht="15" customHeight="1" x14ac:dyDescent="0.25">
      <c r="A85" s="59" t="s">
        <v>38</v>
      </c>
      <c r="B85" s="59"/>
      <c r="C85" s="59"/>
      <c r="D85" s="60">
        <f>D72+D73+D74+D75+D76+D77+D78+D79+D80+D81+D82+D83+D84</f>
        <v>630499.99999999988</v>
      </c>
      <c r="E85" s="61">
        <f>E72+E74+E73+E75+E76+E77+E78+E79+E80+E81+E82+E83+E84</f>
        <v>628290.728</v>
      </c>
    </row>
    <row r="86" spans="1:5" ht="15" customHeight="1" x14ac:dyDescent="0.25">
      <c r="A86" s="59"/>
      <c r="B86" s="59"/>
      <c r="C86" s="59"/>
      <c r="D86" s="59"/>
      <c r="E86" s="59"/>
    </row>
  </sheetData>
  <mergeCells count="57">
    <mergeCell ref="A84:C84"/>
    <mergeCell ref="A85:C86"/>
    <mergeCell ref="D85:D86"/>
    <mergeCell ref="E85:E86"/>
    <mergeCell ref="A78:C78"/>
    <mergeCell ref="A79:C79"/>
    <mergeCell ref="A80:C80"/>
    <mergeCell ref="A81:C81"/>
    <mergeCell ref="A82:C82"/>
    <mergeCell ref="A83:C83"/>
    <mergeCell ref="A72:C72"/>
    <mergeCell ref="A73:C73"/>
    <mergeCell ref="A74:C74"/>
    <mergeCell ref="A75:C75"/>
    <mergeCell ref="A76:C76"/>
    <mergeCell ref="A77:C77"/>
    <mergeCell ref="A54:A56"/>
    <mergeCell ref="A57:B57"/>
    <mergeCell ref="A67:E67"/>
    <mergeCell ref="A68:E68"/>
    <mergeCell ref="A69:E69"/>
    <mergeCell ref="A70:C71"/>
    <mergeCell ref="D70:D71"/>
    <mergeCell ref="E70:E71"/>
    <mergeCell ref="A42:A44"/>
    <mergeCell ref="A45:B45"/>
    <mergeCell ref="A46:A48"/>
    <mergeCell ref="A49:B49"/>
    <mergeCell ref="A50:A52"/>
    <mergeCell ref="A53:B53"/>
    <mergeCell ref="A30:A32"/>
    <mergeCell ref="A33:B33"/>
    <mergeCell ref="A34:A36"/>
    <mergeCell ref="A37:B37"/>
    <mergeCell ref="A38:A40"/>
    <mergeCell ref="A41:B41"/>
    <mergeCell ref="A18:A20"/>
    <mergeCell ref="A21:B21"/>
    <mergeCell ref="A22:A24"/>
    <mergeCell ref="A25:B25"/>
    <mergeCell ref="A26:A28"/>
    <mergeCell ref="A29:B29"/>
    <mergeCell ref="A6:A8"/>
    <mergeCell ref="A9:B9"/>
    <mergeCell ref="A10:A12"/>
    <mergeCell ref="A13:B13"/>
    <mergeCell ref="A14:A16"/>
    <mergeCell ref="A17:B17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E8758-7182-494B-96FF-14AAA45A89DF}">
  <dimension ref="B3:G20"/>
  <sheetViews>
    <sheetView topLeftCell="A11" workbookViewId="0">
      <selection activeCell="C1" sqref="C1:C1048576"/>
    </sheetView>
  </sheetViews>
  <sheetFormatPr baseColWidth="10" defaultRowHeight="15" x14ac:dyDescent="0.25"/>
  <cols>
    <col min="2" max="2" width="32" customWidth="1"/>
    <col min="3" max="3" width="17" style="67" customWidth="1"/>
    <col min="4" max="4" width="19.42578125" bestFit="1" customWidth="1"/>
    <col min="5" max="5" width="17" bestFit="1" customWidth="1"/>
    <col min="6" max="6" width="16.5703125" customWidth="1"/>
  </cols>
  <sheetData>
    <row r="3" spans="2:7" ht="18.75" x14ac:dyDescent="0.3">
      <c r="B3" s="64" t="s">
        <v>42</v>
      </c>
      <c r="C3" s="66"/>
      <c r="D3" s="64"/>
      <c r="E3" s="64"/>
      <c r="F3" s="64"/>
    </row>
    <row r="4" spans="2:7" ht="36" customHeight="1" x14ac:dyDescent="0.3">
      <c r="B4" s="64" t="s">
        <v>3</v>
      </c>
      <c r="C4" s="66" t="s">
        <v>5</v>
      </c>
      <c r="D4" s="64" t="s">
        <v>45</v>
      </c>
      <c r="E4" s="64" t="s">
        <v>46</v>
      </c>
      <c r="F4" s="65" t="s">
        <v>8</v>
      </c>
      <c r="G4" s="64"/>
    </row>
    <row r="6" spans="2:7" x14ac:dyDescent="0.25">
      <c r="B6" t="s">
        <v>9</v>
      </c>
      <c r="C6" s="68">
        <v>31.848510638297878</v>
      </c>
      <c r="D6" s="62">
        <v>75660</v>
      </c>
      <c r="E6" s="62">
        <v>75738.378857741074</v>
      </c>
      <c r="F6" s="63">
        <v>1.0010359352067284</v>
      </c>
    </row>
    <row r="7" spans="2:7" x14ac:dyDescent="0.25">
      <c r="B7" t="s">
        <v>14</v>
      </c>
      <c r="C7" s="68">
        <v>22.197446808510641</v>
      </c>
      <c r="D7" s="62">
        <v>50440</v>
      </c>
      <c r="E7" s="62">
        <v>48052.489383950007</v>
      </c>
      <c r="F7" s="63">
        <v>0.95266632402755769</v>
      </c>
    </row>
    <row r="8" spans="2:7" x14ac:dyDescent="0.25">
      <c r="B8" t="s">
        <v>16</v>
      </c>
      <c r="C8" s="68">
        <v>30.883404255319153</v>
      </c>
      <c r="D8" s="62">
        <v>50440</v>
      </c>
      <c r="E8" s="62">
        <v>50172.814022200553</v>
      </c>
      <c r="F8" s="63">
        <v>0.99470289496829012</v>
      </c>
    </row>
    <row r="9" spans="2:7" x14ac:dyDescent="0.25">
      <c r="B9" t="s">
        <v>18</v>
      </c>
      <c r="C9" s="68">
        <v>29.918297872340428</v>
      </c>
      <c r="D9" s="62">
        <v>50440</v>
      </c>
      <c r="E9" s="62">
        <v>51518.010311071303</v>
      </c>
      <c r="F9" s="63">
        <v>1.0213721314645381</v>
      </c>
    </row>
    <row r="10" spans="2:7" x14ac:dyDescent="0.25">
      <c r="B10" t="s">
        <v>20</v>
      </c>
      <c r="C10" s="68">
        <v>28.953191489361707</v>
      </c>
      <c r="D10" s="62">
        <v>50440</v>
      </c>
      <c r="E10" s="62">
        <v>50335.495280712363</v>
      </c>
      <c r="F10" s="63">
        <v>0.99792813799984859</v>
      </c>
    </row>
    <row r="11" spans="2:7" x14ac:dyDescent="0.25">
      <c r="B11" t="s">
        <v>22</v>
      </c>
      <c r="C11" s="68">
        <v>29.918297872340428</v>
      </c>
      <c r="D11" s="62">
        <v>50440</v>
      </c>
      <c r="E11" s="62">
        <v>49966.386542912463</v>
      </c>
      <c r="F11" s="63">
        <v>0.9906103596929513</v>
      </c>
    </row>
    <row r="12" spans="2:7" x14ac:dyDescent="0.25">
      <c r="B12" t="s">
        <v>24</v>
      </c>
      <c r="C12" s="68">
        <v>33.778723404255324</v>
      </c>
      <c r="D12" s="62">
        <v>50440</v>
      </c>
      <c r="E12" s="62">
        <v>49969.120681710978</v>
      </c>
      <c r="F12" s="63">
        <v>0.99066456545818748</v>
      </c>
    </row>
    <row r="13" spans="2:7" x14ac:dyDescent="0.25">
      <c r="B13" t="s">
        <v>26</v>
      </c>
      <c r="C13" s="68">
        <v>28.953191489361707</v>
      </c>
      <c r="D13" s="62">
        <v>50440</v>
      </c>
      <c r="E13" s="62">
        <v>49811.907700796211</v>
      </c>
      <c r="F13" s="63">
        <v>0.98754773395710171</v>
      </c>
    </row>
    <row r="14" spans="2:7" x14ac:dyDescent="0.25">
      <c r="B14" t="s">
        <v>28</v>
      </c>
      <c r="C14" s="68">
        <v>21.23234042553192</v>
      </c>
      <c r="D14" s="62">
        <v>31525</v>
      </c>
      <c r="E14" s="62">
        <v>32166.44575916808</v>
      </c>
      <c r="F14" s="63">
        <v>1.0203472088554506</v>
      </c>
    </row>
    <row r="15" spans="2:7" x14ac:dyDescent="0.25">
      <c r="B15" t="s">
        <v>30</v>
      </c>
      <c r="C15" s="68">
        <v>24.127659574468087</v>
      </c>
      <c r="D15" s="62">
        <v>37830</v>
      </c>
      <c r="E15" s="62">
        <v>38519.914462917768</v>
      </c>
      <c r="F15" s="63">
        <v>1.0182372313750401</v>
      </c>
    </row>
    <row r="16" spans="2:7" x14ac:dyDescent="0.25">
      <c r="B16" t="s">
        <v>32</v>
      </c>
      <c r="C16" s="68">
        <v>27.988085106382982</v>
      </c>
      <c r="D16" s="62">
        <v>50440</v>
      </c>
      <c r="E16" s="62">
        <v>49277.383565685981</v>
      </c>
      <c r="F16" s="63">
        <v>0.97695050685340956</v>
      </c>
    </row>
    <row r="17" spans="2:6" x14ac:dyDescent="0.25">
      <c r="B17" t="s">
        <v>34</v>
      </c>
      <c r="C17" s="68">
        <v>23.162553191489362</v>
      </c>
      <c r="D17" s="62">
        <v>31525</v>
      </c>
      <c r="E17" s="62">
        <v>31798.034226761803</v>
      </c>
      <c r="F17" s="63">
        <v>1.0086608795166314</v>
      </c>
    </row>
    <row r="18" spans="2:6" x14ac:dyDescent="0.25">
      <c r="B18" t="s">
        <v>36</v>
      </c>
      <c r="C18" s="68">
        <v>29.918297872340428</v>
      </c>
      <c r="D18" s="62">
        <v>50440</v>
      </c>
      <c r="E18" s="62">
        <v>50964.34720437145</v>
      </c>
      <c r="F18" s="63">
        <v>1.0103954640041921</v>
      </c>
    </row>
    <row r="19" spans="2:6" x14ac:dyDescent="0.25">
      <c r="B19" t="s">
        <v>43</v>
      </c>
      <c r="C19" s="68">
        <v>362.88000000000005</v>
      </c>
      <c r="D19" s="62">
        <v>630500</v>
      </c>
      <c r="E19" s="62">
        <v>628290.728</v>
      </c>
      <c r="F19" s="63">
        <v>0.99649600000000005</v>
      </c>
    </row>
    <row r="20" spans="2:6" x14ac:dyDescent="0.25">
      <c r="B20" t="s">
        <v>44</v>
      </c>
      <c r="F20" s="6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367C5-DA7D-42C1-AEE7-40DD4EDAFA03}">
  <dimension ref="B3:F7"/>
  <sheetViews>
    <sheetView workbookViewId="0">
      <selection activeCell="C13" sqref="C13"/>
    </sheetView>
  </sheetViews>
  <sheetFormatPr baseColWidth="10" defaultRowHeight="15" x14ac:dyDescent="0.25"/>
  <cols>
    <col min="2" max="2" width="33.5703125" customWidth="1"/>
  </cols>
  <sheetData>
    <row r="3" spans="2:6" ht="19.5" thickBot="1" x14ac:dyDescent="0.3">
      <c r="B3" s="69" t="s">
        <v>47</v>
      </c>
      <c r="C3" s="69"/>
      <c r="D3" s="69"/>
      <c r="E3" s="69"/>
      <c r="F3" s="69"/>
    </row>
    <row r="4" spans="2:6" ht="15.75" x14ac:dyDescent="0.25">
      <c r="B4" s="70"/>
      <c r="C4" s="71" t="s">
        <v>10</v>
      </c>
      <c r="D4" s="72" t="s">
        <v>48</v>
      </c>
      <c r="E4" s="71" t="s">
        <v>12</v>
      </c>
      <c r="F4" s="73" t="s">
        <v>49</v>
      </c>
    </row>
    <row r="5" spans="2:6" ht="15.75" x14ac:dyDescent="0.25">
      <c r="B5" s="74" t="s">
        <v>50</v>
      </c>
      <c r="C5" s="75">
        <v>210166.66666666666</v>
      </c>
      <c r="D5" s="75">
        <v>210166.66666666666</v>
      </c>
      <c r="E5" s="75">
        <v>210166.66666666666</v>
      </c>
      <c r="F5" s="76">
        <v>630500</v>
      </c>
    </row>
    <row r="6" spans="2:6" ht="15.75" x14ac:dyDescent="0.25">
      <c r="B6" s="74" t="s">
        <v>51</v>
      </c>
      <c r="C6" s="75">
        <v>208905.66666666666</v>
      </c>
      <c r="D6" s="75">
        <v>209452.1</v>
      </c>
      <c r="E6" s="75">
        <v>209932.96133333331</v>
      </c>
      <c r="F6" s="76">
        <v>628290.728</v>
      </c>
    </row>
    <row r="7" spans="2:6" ht="16.5" thickBot="1" x14ac:dyDescent="0.3">
      <c r="B7" s="77" t="s">
        <v>52</v>
      </c>
      <c r="C7" s="78">
        <v>0.99399999999999999</v>
      </c>
      <c r="D7" s="79">
        <v>0.99660000000000004</v>
      </c>
      <c r="E7" s="78">
        <v>0.99888799999999989</v>
      </c>
      <c r="F7" s="80">
        <v>0.99649600000000005</v>
      </c>
    </row>
  </sheetData>
  <mergeCells count="1"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Detalle</vt:lpstr>
      <vt:lpstr>Resumen 01</vt:lpstr>
      <vt:lpstr>Resumen 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heredia</dc:creator>
  <cp:lastModifiedBy>antonio heredia</cp:lastModifiedBy>
  <dcterms:created xsi:type="dcterms:W3CDTF">2025-04-14T15:50:27Z</dcterms:created>
  <dcterms:modified xsi:type="dcterms:W3CDTF">2025-04-14T15:59:40Z</dcterms:modified>
</cp:coreProperties>
</file>