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280" windowHeight="7620" activeTab="3"/>
  </bookViews>
  <sheets>
    <sheet name="Resumen Mensual por Oficinas" sheetId="1" r:id="rId1"/>
    <sheet name="Resumen Mensual" sheetId="2" r:id="rId2"/>
    <sheet name="Resumen Trimestre" sheetId="3" r:id="rId3"/>
    <sheet name="Resumen Plantaas" sheetId="5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D8" i="2"/>
  <c r="C8" i="2"/>
  <c r="B8" i="2"/>
  <c r="E7" i="2"/>
  <c r="E8" i="2" s="1"/>
  <c r="E6" i="2"/>
  <c r="D61" i="1"/>
  <c r="C61" i="1"/>
  <c r="B61" i="1"/>
  <c r="E59" i="1"/>
  <c r="D40" i="1"/>
  <c r="C40" i="1"/>
  <c r="B40" i="1"/>
  <c r="D20" i="1"/>
  <c r="C20" i="1"/>
  <c r="C19" i="1" s="1"/>
  <c r="B20" i="1"/>
  <c r="B19" i="1" s="1"/>
  <c r="D19" i="1"/>
  <c r="E57" i="1" l="1"/>
  <c r="E18" i="1"/>
  <c r="E36" i="1"/>
  <c r="E11" i="1"/>
  <c r="E49" i="1"/>
  <c r="E8" i="1"/>
  <c r="E10" i="1"/>
  <c r="E60" i="1"/>
  <c r="E19" i="1"/>
  <c r="E48" i="1"/>
  <c r="E14" i="1"/>
  <c r="E7" i="1"/>
  <c r="E52" i="1"/>
  <c r="E32" i="1"/>
  <c r="E40" i="1"/>
  <c r="E56" i="1"/>
  <c r="E53" i="1"/>
  <c r="E61" i="1"/>
  <c r="E28" i="1"/>
  <c r="E15" i="1"/>
  <c r="E16" i="1"/>
  <c r="E39" i="1"/>
  <c r="E58" i="1"/>
  <c r="E12" i="1"/>
  <c r="E20" i="1"/>
  <c r="E55" i="1" l="1"/>
  <c r="E34" i="1"/>
  <c r="E30" i="1"/>
  <c r="E29" i="1"/>
  <c r="E37" i="1"/>
  <c r="E35" i="1"/>
  <c r="E38" i="1"/>
  <c r="E54" i="1"/>
  <c r="E31" i="1"/>
  <c r="E50" i="1"/>
  <c r="E27" i="1"/>
  <c r="E17" i="1"/>
  <c r="E13" i="1"/>
  <c r="E51" i="1"/>
  <c r="E33" i="1"/>
  <c r="E9" i="1"/>
</calcChain>
</file>

<file path=xl/sharedStrings.xml><?xml version="1.0" encoding="utf-8"?>
<sst xmlns="http://schemas.openxmlformats.org/spreadsheetml/2006/main" count="114" uniqueCount="49">
  <si>
    <t>Dirección General de Embellecimiento de Carreteras y Avenidas de Circunvalaciones.</t>
  </si>
  <si>
    <t>Departamento de Planificación y Desarrollo</t>
  </si>
  <si>
    <r>
      <t>M</t>
    </r>
    <r>
      <rPr>
        <b/>
        <sz val="8"/>
        <color theme="0"/>
        <rFont val="Aptos Narrow"/>
        <family val="2"/>
        <scheme val="minor"/>
      </rPr>
      <t>2</t>
    </r>
    <r>
      <rPr>
        <b/>
        <sz val="11"/>
        <color theme="0"/>
        <rFont val="Aptos Narrow"/>
        <family val="2"/>
        <scheme val="minor"/>
      </rPr>
      <t xml:space="preserve"> Trabajados Abril II Trimestre 2025</t>
    </r>
  </si>
  <si>
    <t>Lugar</t>
  </si>
  <si>
    <t xml:space="preserve">Intervenciones    Carreteras / Avenidas </t>
  </si>
  <si>
    <r>
      <t>M</t>
    </r>
    <r>
      <rPr>
        <b/>
        <sz val="12"/>
        <color theme="1"/>
        <rFont val="Calibri"/>
        <family val="2"/>
      </rPr>
      <t>²</t>
    </r>
    <r>
      <rPr>
        <b/>
        <sz val="12"/>
        <color theme="1"/>
        <rFont val="Aptos Narrow"/>
        <family val="2"/>
        <scheme val="minor"/>
      </rPr>
      <t xml:space="preserve"> Programados</t>
    </r>
  </si>
  <si>
    <r>
      <t>M</t>
    </r>
    <r>
      <rPr>
        <b/>
        <sz val="12"/>
        <color theme="1"/>
        <rFont val="Calibri"/>
        <family val="2"/>
      </rPr>
      <t>²</t>
    </r>
    <r>
      <rPr>
        <b/>
        <sz val="12"/>
        <color theme="1"/>
        <rFont val="Aptos Narrow"/>
        <family val="2"/>
        <scheme val="minor"/>
      </rPr>
      <t xml:space="preserve"> Ejecutados</t>
    </r>
  </si>
  <si>
    <t>Sub-Indicador de Eficacia</t>
  </si>
  <si>
    <t>Sede</t>
  </si>
  <si>
    <t>Región Norte</t>
  </si>
  <si>
    <t>Oficina Provincial Puerto Plata</t>
  </si>
  <si>
    <t>Oficina Provincial Samana</t>
  </si>
  <si>
    <t>Oficina Provincial San Francisco</t>
  </si>
  <si>
    <t>Oficina Provincial La Vega</t>
  </si>
  <si>
    <t>Oficina Provincial Santiago</t>
  </si>
  <si>
    <t>Oficina Provincial Villa Tapia</t>
  </si>
  <si>
    <t xml:space="preserve">Oficina Provincial Salcedo </t>
  </si>
  <si>
    <t>Oficina Provincial San Pedro</t>
  </si>
  <si>
    <t>Oficina Provincial La Romana</t>
  </si>
  <si>
    <t>Oficina Provincial Hato Mayor</t>
  </si>
  <si>
    <t>Oficina Provincial Barahona</t>
  </si>
  <si>
    <r>
      <t>M</t>
    </r>
    <r>
      <rPr>
        <b/>
        <sz val="8"/>
        <color theme="0"/>
        <rFont val="Aptos Narrow"/>
        <family val="2"/>
        <scheme val="minor"/>
      </rPr>
      <t>2</t>
    </r>
    <r>
      <rPr>
        <b/>
        <sz val="11"/>
        <color theme="0"/>
        <rFont val="Aptos Narrow"/>
        <family val="2"/>
        <scheme val="minor"/>
      </rPr>
      <t xml:space="preserve"> Trabajados Mayo II Trimestre 2025</t>
    </r>
  </si>
  <si>
    <r>
      <t>M</t>
    </r>
    <r>
      <rPr>
        <b/>
        <sz val="8"/>
        <color theme="0"/>
        <rFont val="Aptos Narrow"/>
        <family val="2"/>
        <scheme val="minor"/>
      </rPr>
      <t>2</t>
    </r>
    <r>
      <rPr>
        <b/>
        <sz val="11"/>
        <color theme="0"/>
        <rFont val="Aptos Narrow"/>
        <family val="2"/>
        <scheme val="minor"/>
      </rPr>
      <t xml:space="preserve"> Trabajados Junio II Trimestre 2025</t>
    </r>
  </si>
  <si>
    <r>
      <t>M</t>
    </r>
    <r>
      <rPr>
        <b/>
        <sz val="11"/>
        <color theme="1"/>
        <rFont val="Calibri"/>
        <family val="2"/>
      </rPr>
      <t>²</t>
    </r>
    <r>
      <rPr>
        <b/>
        <sz val="11"/>
        <color theme="1"/>
        <rFont val="Aptos Narrow"/>
        <family val="2"/>
        <scheme val="minor"/>
      </rPr>
      <t xml:space="preserve"> Programados</t>
    </r>
  </si>
  <si>
    <r>
      <t>M</t>
    </r>
    <r>
      <rPr>
        <b/>
        <sz val="11"/>
        <color theme="1"/>
        <rFont val="Calibri"/>
        <family val="2"/>
      </rPr>
      <t>²</t>
    </r>
    <r>
      <rPr>
        <b/>
        <sz val="11"/>
        <color theme="1"/>
        <rFont val="Aptos Narrow"/>
        <family val="2"/>
        <scheme val="minor"/>
      </rPr>
      <t xml:space="preserve"> Ejecutados</t>
    </r>
  </si>
  <si>
    <t>Ejecución Presupuestaria Meta física Segundo Trimestre 2025</t>
  </si>
  <si>
    <t>Concepto</t>
  </si>
  <si>
    <t>Abril</t>
  </si>
  <si>
    <t>Mayo</t>
  </si>
  <si>
    <t>Junio</t>
  </si>
  <si>
    <t>Total</t>
  </si>
  <si>
    <t>Metros Cuadrados Programados</t>
  </si>
  <si>
    <t>Metros Cuadrados Ejecutados</t>
  </si>
  <si>
    <t>% de Logro</t>
  </si>
  <si>
    <t xml:space="preserve">         </t>
  </si>
  <si>
    <t>Comparativo de Metros Cuadrados Programados Vs Trabajados  II Trimestre 2025 por Oficina Provinciales</t>
  </si>
  <si>
    <r>
      <t>M</t>
    </r>
    <r>
      <rPr>
        <b/>
        <sz val="12"/>
        <color theme="1"/>
        <rFont val="Calibri"/>
        <family val="2"/>
      </rPr>
      <t xml:space="preserve">² </t>
    </r>
    <r>
      <rPr>
        <b/>
        <sz val="12"/>
        <color theme="1"/>
        <rFont val="Aptos Narrow"/>
        <family val="2"/>
        <scheme val="minor"/>
      </rPr>
      <t>Programados</t>
    </r>
  </si>
  <si>
    <t>Total de Trimestre</t>
  </si>
  <si>
    <t>Fuente. Informes de Ejecución II Trimestre 2025 División de Mantenimiento de Áreas, Zona Norte y Oficinas Provinciales.</t>
  </si>
  <si>
    <t>Operativo Externo</t>
  </si>
  <si>
    <t>Operativo Interno</t>
  </si>
  <si>
    <t>Total general</t>
  </si>
  <si>
    <t>Plantas Sembradas</t>
  </si>
  <si>
    <t>Plantas No Prosperaron</t>
  </si>
  <si>
    <t>Resumen de Plantas Usadas Segundo Trimestre 2025</t>
  </si>
  <si>
    <t>Resumen de Plantas sembrada Segundo Trimestre 2025</t>
  </si>
  <si>
    <t>Total Mes de Junio</t>
  </si>
  <si>
    <t>Total Mes de Mayo</t>
  </si>
  <si>
    <t>Total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</si>
</sst>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_(* #,##0.00000_);_(* \(#,##0.00000\);_(* &quot;-&quot;??_);_(@_)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b/>
      <sz val="14"/>
      <color theme="0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ptos Narrow"/>
      <family val="2"/>
      <scheme val="minor"/>
    </font>
    <font>
      <b/>
      <sz val="8"/>
      <color theme="1"/>
      <name val="Calibri Light"/>
      <family val="2"/>
    </font>
    <font>
      <b/>
      <sz val="16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3" fontId="0" fillId="0" borderId="0" xfId="0" applyNumberFormat="1"/>
    <xf numFmtId="0" fontId="0" fillId="0" borderId="9" xfId="0" applyBorder="1" applyAlignment="1">
      <alignment horizontal="left" vertical="center"/>
    </xf>
    <xf numFmtId="1" fontId="0" fillId="0" borderId="15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0" fontId="0" fillId="0" borderId="0" xfId="2" applyNumberFormat="1" applyFont="1"/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3" borderId="19" xfId="0" applyFill="1" applyBorder="1" applyAlignment="1">
      <alignment vertical="center"/>
    </xf>
    <xf numFmtId="3" fontId="3" fillId="3" borderId="20" xfId="0" applyNumberFormat="1" applyFont="1" applyFill="1" applyBorder="1" applyAlignment="1">
      <alignment vertical="center"/>
    </xf>
    <xf numFmtId="3" fontId="3" fillId="3" borderId="20" xfId="0" applyNumberFormat="1" applyFont="1" applyFill="1" applyBorder="1" applyAlignment="1">
      <alignment vertical="center" wrapText="1"/>
    </xf>
    <xf numFmtId="164" fontId="0" fillId="3" borderId="2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vertical="center"/>
    </xf>
    <xf numFmtId="1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8" fillId="3" borderId="22" xfId="0" applyFont="1" applyFill="1" applyBorder="1" applyAlignment="1">
      <alignment vertical="center"/>
    </xf>
    <xf numFmtId="43" fontId="0" fillId="3" borderId="10" xfId="0" applyNumberFormat="1" applyFill="1" applyBorder="1" applyAlignment="1">
      <alignment vertical="center"/>
    </xf>
    <xf numFmtId="3" fontId="0" fillId="3" borderId="10" xfId="0" applyNumberForma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3" fontId="12" fillId="0" borderId="15" xfId="0" applyNumberFormat="1" applyFont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10" fontId="11" fillId="3" borderId="15" xfId="2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1" fontId="13" fillId="0" borderId="15" xfId="1" applyNumberFormat="1" applyFont="1" applyFill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29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1" fontId="0" fillId="0" borderId="13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166" fontId="0" fillId="0" borderId="13" xfId="1" applyNumberFormat="1" applyFont="1" applyBorder="1" applyAlignment="1">
      <alignment vertical="center"/>
    </xf>
    <xf numFmtId="0" fontId="15" fillId="2" borderId="15" xfId="0" applyFont="1" applyFill="1" applyBorder="1" applyAlignment="1">
      <alignment horizontal="center"/>
    </xf>
    <xf numFmtId="0" fontId="16" fillId="0" borderId="15" xfId="0" applyFont="1" applyBorder="1"/>
    <xf numFmtId="165" fontId="0" fillId="0" borderId="15" xfId="0" applyNumberFormat="1" applyBorder="1"/>
    <xf numFmtId="165" fontId="16" fillId="0" borderId="15" xfId="1" applyNumberFormat="1" applyFont="1" applyBorder="1" applyAlignment="1">
      <alignment horizontal="left" indent="2"/>
    </xf>
    <xf numFmtId="0" fontId="9" fillId="2" borderId="15" xfId="0" applyFont="1" applyFill="1" applyBorder="1" applyAlignment="1">
      <alignment vertical="center"/>
    </xf>
    <xf numFmtId="0" fontId="11" fillId="0" borderId="15" xfId="0" applyFont="1" applyBorder="1" applyAlignment="1">
      <alignment horizontal="left" vertical="center"/>
    </xf>
    <xf numFmtId="165" fontId="12" fillId="0" borderId="15" xfId="0" applyNumberFormat="1" applyFont="1" applyBorder="1"/>
    <xf numFmtId="165" fontId="11" fillId="0" borderId="15" xfId="1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65" fontId="0" fillId="3" borderId="10" xfId="0" applyNumberFormat="1" applyFill="1" applyBorder="1" applyAlignment="1">
      <alignment horizontal="center" vertical="center"/>
    </xf>
    <xf numFmtId="165" fontId="0" fillId="3" borderId="13" xfId="0" applyNumberFormat="1" applyFill="1" applyBorder="1" applyAlignment="1">
      <alignment horizontal="center" vertical="center"/>
    </xf>
    <xf numFmtId="3" fontId="0" fillId="3" borderId="10" xfId="0" applyNumberForma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0" fontId="17" fillId="0" borderId="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>
                <a:latin typeface="Times New Roman" panose="02020603050405020304" pitchFamily="18" charset="0"/>
                <a:cs typeface="Times New Roman" panose="02020603050405020304" pitchFamily="18" charset="0"/>
              </a:rPr>
              <a:t>Comparativo de</a:t>
            </a:r>
            <a:r>
              <a:rPr lang="es-DO" sz="20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metros Programados Vs Ejecutados, </a:t>
            </a:r>
          </a:p>
          <a:p>
            <a:pPr>
              <a:defRPr/>
            </a:pPr>
            <a:r>
              <a:rPr lang="es-DO" sz="20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Segundor Trimestre  2025</a:t>
            </a:r>
            <a:endParaRPr lang="es-DO" sz="2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8306673831562"/>
          <c:y val="0.2316145178244865"/>
          <c:w val="0.86087933630914615"/>
          <c:h val="0.64867169706294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'[1]Tabla por provincia y sede'!$A$113</c:f>
              <c:strCache>
                <c:ptCount val="1"/>
                <c:pt idx="0">
                  <c:v>Metros Cuadrados Programados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'[1]Tabla por provincia y sede'!$B$112:$E$112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</c:strCache>
            </c:strRef>
          </c:cat>
          <c:val>
            <c:numRef>
              <c:f>'[1]Tabla por provincia y sede'!$B$113:$E$113</c:f>
              <c:numCache>
                <c:formatCode>General</c:formatCode>
                <c:ptCount val="4"/>
                <c:pt idx="0">
                  <c:v>291990.64331805985</c:v>
                </c:pt>
                <c:pt idx="1">
                  <c:v>202216</c:v>
                </c:pt>
                <c:pt idx="2">
                  <c:v>200832.25947379408</c:v>
                </c:pt>
                <c:pt idx="3">
                  <c:v>695038.90279185399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2-4A78-B99D-0ACCD6FB2D49}"/>
            </c:ext>
          </c:extLst>
        </c:ser>
        <c:ser>
          <c:idx val="1"/>
          <c:order val="1"/>
          <c:tx>
            <c:strRef>
              <c:f>'[1]Tabla por provincia y sede'!$A$114</c:f>
              <c:strCache>
                <c:ptCount val="1"/>
                <c:pt idx="0">
                  <c:v>Metros Cuadrados Ejecutados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'[1]Tabla por provincia y sede'!$B$112:$E$112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</c:v>
                </c:pt>
              </c:strCache>
            </c:strRef>
          </c:cat>
          <c:val>
            <c:numRef>
              <c:f>'[1]Tabla por provincia y sede'!$B$114:$E$114</c:f>
              <c:numCache>
                <c:formatCode>General</c:formatCode>
                <c:ptCount val="4"/>
                <c:pt idx="0">
                  <c:v>290140.64331805985</c:v>
                </c:pt>
                <c:pt idx="1">
                  <c:v>202216</c:v>
                </c:pt>
                <c:pt idx="2">
                  <c:v>200832.25947379408</c:v>
                </c:pt>
                <c:pt idx="3">
                  <c:v>693188.90279185399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A2-4A78-B99D-0ACCD6FB2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94510784"/>
        <c:axId val="-894506432"/>
      </c:barChart>
      <c:catAx>
        <c:axId val="-89451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506432"/>
        <c:crosses val="autoZero"/>
        <c:auto val="1"/>
        <c:lblAlgn val="ctr"/>
        <c:lblOffset val="100"/>
        <c:noMultiLvlLbl val="0"/>
      </c:catAx>
      <c:valAx>
        <c:axId val="-89450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9451078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3340" y="2819400"/>
    <xdr:ext cx="6934200" cy="5509260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006F6B5-63B9-4BF8-8470-8B2340B09B1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on/Documents/Estadisticas%20Institucionales%202025/Estadisticas%20Segund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Trimestre"/>
      <sheetName val="Analisis por Proviciancia "/>
      <sheetName val="Enero Analisis"/>
      <sheetName val="Febrero Analisis"/>
      <sheetName val="MArzo Analisis"/>
      <sheetName val="Gráfico2"/>
      <sheetName val="Gráfico3"/>
      <sheetName val="Hoja1"/>
      <sheetName val="Tabla  Trimestre I"/>
      <sheetName val="Gráfico Abril 2024"/>
      <sheetName val="Gráfico Mayo 2025"/>
      <sheetName val="Gráfico Junio  2025"/>
      <sheetName val="Titulo de Graficos"/>
      <sheetName val="Grafico comparativo prog Vs eje"/>
      <sheetName val="Hoja4"/>
      <sheetName val="Hoja2"/>
      <sheetName val="Tabla por provincia y sede"/>
      <sheetName val="Tabla provincias y meses"/>
      <sheetName val="Tabla Abril"/>
      <sheetName val="Tabla Mayo"/>
      <sheetName val="Tabla Junio"/>
      <sheetName val="Hoja3"/>
    </sheetNames>
    <sheetDataSet>
      <sheetData sheetId="0"/>
      <sheetData sheetId="1">
        <row r="19">
          <cell r="F19">
            <v>9.7345132743362831E-2</v>
          </cell>
          <cell r="G19">
            <v>8.0291970802919707E-2</v>
          </cell>
          <cell r="H19">
            <v>7.9994225533114999E-2</v>
          </cell>
        </row>
        <row r="69">
          <cell r="B69">
            <v>291990.64331805985</v>
          </cell>
          <cell r="C69">
            <v>202216</v>
          </cell>
          <cell r="D69">
            <v>200832.25947379408</v>
          </cell>
        </row>
        <row r="74">
          <cell r="B74">
            <v>290140.64331805985</v>
          </cell>
          <cell r="C74">
            <v>202216</v>
          </cell>
          <cell r="D74">
            <v>200832.25947379408</v>
          </cell>
        </row>
        <row r="80">
          <cell r="B80">
            <v>115.54</v>
          </cell>
          <cell r="C80">
            <v>103.88000000000001</v>
          </cell>
          <cell r="D80">
            <v>119.78</v>
          </cell>
        </row>
      </sheetData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/>
      <sheetData sheetId="16">
        <row r="112">
          <cell r="B112" t="str">
            <v>Abril</v>
          </cell>
          <cell r="C112" t="str">
            <v>Mayo</v>
          </cell>
          <cell r="D112" t="str">
            <v>Junio</v>
          </cell>
          <cell r="E112" t="str">
            <v>Total</v>
          </cell>
        </row>
        <row r="113">
          <cell r="A113" t="str">
            <v>Metros Cuadrados Programados</v>
          </cell>
          <cell r="B113">
            <v>291990.64331805985</v>
          </cell>
          <cell r="C113">
            <v>202216</v>
          </cell>
          <cell r="D113">
            <v>200832.25947379408</v>
          </cell>
          <cell r="E113">
            <v>695038.90279185399</v>
          </cell>
        </row>
        <row r="114">
          <cell r="A114" t="str">
            <v>Metros Cuadrados Ejecutados</v>
          </cell>
          <cell r="B114">
            <v>290140.64331805985</v>
          </cell>
          <cell r="C114">
            <v>202216</v>
          </cell>
          <cell r="D114">
            <v>200832.25947379408</v>
          </cell>
          <cell r="E114">
            <v>693188.90279185399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A41" workbookViewId="0">
      <selection activeCell="I12" sqref="I12"/>
    </sheetView>
  </sheetViews>
  <sheetFormatPr baseColWidth="10" defaultRowHeight="14.25"/>
  <cols>
    <col min="1" max="1" width="26.625" customWidth="1"/>
    <col min="2" max="2" width="15.5" bestFit="1" customWidth="1"/>
    <col min="3" max="3" width="15.125" bestFit="1" customWidth="1"/>
    <col min="5" max="5" width="14.375" customWidth="1"/>
    <col min="6" max="8" width="8.125" bestFit="1" customWidth="1"/>
  </cols>
  <sheetData>
    <row r="1" spans="1:13" ht="15" thickBot="1"/>
    <row r="2" spans="1:13" ht="15">
      <c r="A2" s="54" t="s">
        <v>0</v>
      </c>
      <c r="B2" s="55"/>
      <c r="C2" s="55"/>
      <c r="D2" s="55"/>
      <c r="E2" s="56"/>
    </row>
    <row r="3" spans="1:13" ht="15">
      <c r="A3" s="57" t="s">
        <v>1</v>
      </c>
      <c r="B3" s="58"/>
      <c r="C3" s="58"/>
      <c r="D3" s="58"/>
      <c r="E3" s="59"/>
    </row>
    <row r="4" spans="1:13" ht="15">
      <c r="A4" s="60" t="s">
        <v>2</v>
      </c>
      <c r="B4" s="61"/>
      <c r="C4" s="61"/>
      <c r="D4" s="61"/>
      <c r="E4" s="62"/>
      <c r="J4" s="1"/>
      <c r="K4" s="1"/>
      <c r="L4" s="1"/>
      <c r="M4" s="1"/>
    </row>
    <row r="5" spans="1:13">
      <c r="A5" s="63" t="s">
        <v>3</v>
      </c>
      <c r="B5" s="65" t="s">
        <v>4</v>
      </c>
      <c r="C5" s="65" t="s">
        <v>5</v>
      </c>
      <c r="D5" s="65" t="s">
        <v>6</v>
      </c>
      <c r="E5" s="67" t="s">
        <v>7</v>
      </c>
    </row>
    <row r="6" spans="1:13" ht="35.25" customHeight="1">
      <c r="A6" s="64"/>
      <c r="B6" s="66"/>
      <c r="C6" s="66"/>
      <c r="D6" s="66"/>
      <c r="E6" s="68"/>
    </row>
    <row r="7" spans="1:13">
      <c r="A7" s="2" t="s">
        <v>8</v>
      </c>
      <c r="B7" s="3">
        <v>7.1573451327433633</v>
      </c>
      <c r="C7" s="4">
        <v>34101.097029846402</v>
      </c>
      <c r="D7" s="4">
        <v>34814.364086861933</v>
      </c>
      <c r="E7" s="5">
        <f>D7/C7</f>
        <v>1.0209162495972273</v>
      </c>
      <c r="F7" s="6"/>
      <c r="G7" s="6"/>
      <c r="H7" s="6"/>
    </row>
    <row r="8" spans="1:13">
      <c r="A8" s="7" t="s">
        <v>9</v>
      </c>
      <c r="B8" s="3">
        <v>4.0899115044247791</v>
      </c>
      <c r="C8" s="4">
        <v>23444.504208019403</v>
      </c>
      <c r="D8" s="4">
        <v>23155.600299633752</v>
      </c>
      <c r="E8" s="5">
        <f t="shared" ref="E8:E20" si="0">D8/C8</f>
        <v>0.98767711588941043</v>
      </c>
      <c r="F8" s="6"/>
      <c r="G8" s="6"/>
      <c r="H8" s="6"/>
    </row>
    <row r="9" spans="1:13">
      <c r="A9" s="8" t="s">
        <v>10</v>
      </c>
      <c r="B9" s="3">
        <v>10.224778761061946</v>
      </c>
      <c r="C9" s="4">
        <v>23444.504208019403</v>
      </c>
      <c r="D9" s="4">
        <v>23252.756664527318</v>
      </c>
      <c r="E9" s="5">
        <f t="shared" si="0"/>
        <v>0.99182121567635895</v>
      </c>
      <c r="F9" s="6"/>
      <c r="G9" s="6"/>
      <c r="H9" s="6"/>
    </row>
    <row r="10" spans="1:13">
      <c r="A10" s="7" t="s">
        <v>11</v>
      </c>
      <c r="B10" s="3">
        <v>11.247256637168142</v>
      </c>
      <c r="C10" s="4">
        <v>23444.504208019403</v>
      </c>
      <c r="D10" s="4">
        <v>23220.371209562796</v>
      </c>
      <c r="E10" s="5">
        <f t="shared" si="0"/>
        <v>0.99043984908070948</v>
      </c>
      <c r="F10" s="6"/>
      <c r="G10" s="6"/>
      <c r="H10" s="6"/>
    </row>
    <row r="11" spans="1:13" ht="28.5">
      <c r="A11" s="9" t="s">
        <v>12</v>
      </c>
      <c r="B11" s="3">
        <v>10.224778761061946</v>
      </c>
      <c r="C11" s="4">
        <v>23444.504208019403</v>
      </c>
      <c r="D11" s="4">
        <v>23209.576057907954</v>
      </c>
      <c r="E11" s="5">
        <f t="shared" si="0"/>
        <v>0.98997939354882625</v>
      </c>
      <c r="F11" s="6"/>
      <c r="G11" s="6"/>
      <c r="H11" s="6"/>
    </row>
    <row r="12" spans="1:13">
      <c r="A12" s="8" t="s">
        <v>13</v>
      </c>
      <c r="B12" s="3">
        <v>10.224778761061946</v>
      </c>
      <c r="C12" s="4">
        <v>23444.504208019403</v>
      </c>
      <c r="D12" s="4">
        <v>23209.576057907954</v>
      </c>
      <c r="E12" s="5">
        <f t="shared" si="0"/>
        <v>0.98997939354882625</v>
      </c>
      <c r="F12" s="6"/>
      <c r="G12" s="6"/>
      <c r="H12" s="6"/>
    </row>
    <row r="13" spans="1:13">
      <c r="A13" s="8" t="s">
        <v>14</v>
      </c>
      <c r="B13" s="3">
        <v>11.247256637168142</v>
      </c>
      <c r="C13" s="4">
        <v>23444.504208019403</v>
      </c>
      <c r="D13" s="4">
        <v>23218.212179231828</v>
      </c>
      <c r="E13" s="5">
        <f t="shared" si="0"/>
        <v>0.99034775797433283</v>
      </c>
      <c r="F13" s="6"/>
      <c r="G13" s="6"/>
      <c r="H13" s="6"/>
    </row>
    <row r="14" spans="1:13">
      <c r="A14" s="8" t="s">
        <v>15</v>
      </c>
      <c r="B14" s="3">
        <v>9.2023008849557524</v>
      </c>
      <c r="C14" s="4">
        <v>23444.504208019403</v>
      </c>
      <c r="D14" s="4">
        <v>23200.93993658408</v>
      </c>
      <c r="E14" s="5">
        <f t="shared" si="0"/>
        <v>0.98961102912331966</v>
      </c>
      <c r="F14" s="6"/>
      <c r="G14" s="6"/>
      <c r="H14" s="6"/>
    </row>
    <row r="15" spans="1:13">
      <c r="A15" s="8" t="s">
        <v>16</v>
      </c>
      <c r="B15" s="3">
        <v>6.1348672566371683</v>
      </c>
      <c r="C15" s="4">
        <v>14652.815130012128</v>
      </c>
      <c r="D15" s="4">
        <v>14506.524793775214</v>
      </c>
      <c r="E15" s="5">
        <f t="shared" si="0"/>
        <v>0.99001622999137684</v>
      </c>
      <c r="F15" s="6"/>
      <c r="G15" s="6"/>
      <c r="H15" s="6"/>
    </row>
    <row r="16" spans="1:13">
      <c r="A16" s="8" t="s">
        <v>17</v>
      </c>
      <c r="B16" s="3">
        <v>8.1798230088495583</v>
      </c>
      <c r="C16" s="4">
        <v>17583.378156014554</v>
      </c>
      <c r="D16" s="4">
        <v>17408.261558596452</v>
      </c>
      <c r="E16" s="5">
        <f t="shared" si="0"/>
        <v>0.99004078761974401</v>
      </c>
      <c r="F16" s="6"/>
      <c r="G16" s="6"/>
      <c r="H16" s="6"/>
    </row>
    <row r="17" spans="1:8">
      <c r="A17" s="8" t="s">
        <v>18</v>
      </c>
      <c r="B17" s="3">
        <v>9.2023008849557524</v>
      </c>
      <c r="C17" s="4">
        <v>23444.504208019403</v>
      </c>
      <c r="D17" s="4">
        <v>23229.007330886667</v>
      </c>
      <c r="E17" s="5">
        <f t="shared" si="0"/>
        <v>0.99080821350621595</v>
      </c>
      <c r="F17" s="6"/>
      <c r="G17" s="6"/>
      <c r="H17" s="6"/>
    </row>
    <row r="18" spans="1:8">
      <c r="A18" s="8" t="s">
        <v>19</v>
      </c>
      <c r="B18" s="3">
        <v>7.1573451327433633</v>
      </c>
      <c r="C18" s="4">
        <v>14652.815130012128</v>
      </c>
      <c r="D18" s="4">
        <v>14505.877084675923</v>
      </c>
      <c r="E18" s="5">
        <f t="shared" si="0"/>
        <v>0.98997202626031611</v>
      </c>
      <c r="F18" s="6"/>
      <c r="G18" s="6"/>
      <c r="H18" s="6"/>
    </row>
    <row r="19" spans="1:8">
      <c r="A19" s="10" t="s">
        <v>20</v>
      </c>
      <c r="B19" s="3">
        <f>$B$20*'[1]Analisis por Proviciancia '!F19</f>
        <v>11.247256637168142</v>
      </c>
      <c r="C19" s="4">
        <f>$C$20*'[1]Analisis por Proviciancia '!G19</f>
        <v>23444.504208019403</v>
      </c>
      <c r="D19" s="4">
        <f>$D$20*'[1]Analisis por Proviciancia '!H19</f>
        <v>23209.576057907954</v>
      </c>
      <c r="E19" s="5">
        <f t="shared" si="0"/>
        <v>0.98997939354882625</v>
      </c>
      <c r="F19" s="6"/>
      <c r="G19" s="6"/>
      <c r="H19" s="6"/>
    </row>
    <row r="20" spans="1:8" ht="15.75" thickBot="1">
      <c r="A20" s="11" t="s">
        <v>48</v>
      </c>
      <c r="B20" s="12">
        <f>'[1]Analisis por Proviciancia '!B80</f>
        <v>115.54</v>
      </c>
      <c r="C20" s="13">
        <f>'[1]Analisis por Proviciancia '!B69</f>
        <v>291990.64331805985</v>
      </c>
      <c r="D20" s="12">
        <f>'[1]Analisis por Proviciancia '!B74</f>
        <v>290140.64331805985</v>
      </c>
      <c r="E20" s="14">
        <f t="shared" si="0"/>
        <v>0.99366418054024819</v>
      </c>
      <c r="F20" s="6"/>
      <c r="G20" s="6"/>
      <c r="H20" s="6"/>
    </row>
    <row r="21" spans="1:8">
      <c r="B21" s="15"/>
    </row>
    <row r="22" spans="1:8" ht="15">
      <c r="A22" s="69" t="s">
        <v>0</v>
      </c>
      <c r="B22" s="70"/>
      <c r="C22" s="70"/>
      <c r="D22" s="70"/>
      <c r="E22" s="71"/>
    </row>
    <row r="23" spans="1:8" ht="15">
      <c r="A23" s="72" t="s">
        <v>1</v>
      </c>
      <c r="B23" s="58"/>
      <c r="C23" s="58"/>
      <c r="D23" s="58"/>
      <c r="E23" s="73"/>
    </row>
    <row r="24" spans="1:8" ht="15">
      <c r="A24" s="74" t="s">
        <v>21</v>
      </c>
      <c r="B24" s="61"/>
      <c r="C24" s="61"/>
      <c r="D24" s="61"/>
      <c r="E24" s="75"/>
    </row>
    <row r="25" spans="1:8" ht="15" customHeight="1">
      <c r="A25" s="76" t="s">
        <v>3</v>
      </c>
      <c r="B25" s="65" t="s">
        <v>4</v>
      </c>
      <c r="C25" s="65" t="s">
        <v>5</v>
      </c>
      <c r="D25" s="65" t="s">
        <v>6</v>
      </c>
      <c r="E25" s="65" t="s">
        <v>7</v>
      </c>
    </row>
    <row r="26" spans="1:8" ht="34.5" customHeight="1">
      <c r="A26" s="77"/>
      <c r="B26" s="66"/>
      <c r="C26" s="66"/>
      <c r="D26" s="66"/>
      <c r="E26" s="66"/>
    </row>
    <row r="27" spans="1:8">
      <c r="A27" s="16" t="s">
        <v>8</v>
      </c>
      <c r="B27" s="17">
        <v>11.542222222222223</v>
      </c>
      <c r="C27" s="18">
        <v>24265.919999999998</v>
      </c>
      <c r="D27" s="18">
        <v>24264.43525753239</v>
      </c>
      <c r="E27" s="19">
        <f t="shared" ref="E27:E39" si="1">D27/C27</f>
        <v>0.99993881367499737</v>
      </c>
      <c r="F27" s="6"/>
      <c r="G27" s="6"/>
      <c r="H27" s="6"/>
    </row>
    <row r="28" spans="1:8">
      <c r="A28" s="16" t="s">
        <v>9</v>
      </c>
      <c r="B28" s="17">
        <v>7.6948148148148148</v>
      </c>
      <c r="C28" s="18">
        <v>16177.28</v>
      </c>
      <c r="D28" s="18">
        <v>14309.391553654768</v>
      </c>
      <c r="E28" s="19">
        <f t="shared" si="1"/>
        <v>0.88453630979093933</v>
      </c>
      <c r="F28" s="6"/>
      <c r="G28" s="6"/>
      <c r="H28" s="6"/>
    </row>
    <row r="29" spans="1:8">
      <c r="A29" s="20" t="s">
        <v>10</v>
      </c>
      <c r="B29" s="17">
        <v>8.6566666666666663</v>
      </c>
      <c r="C29" s="18">
        <v>16177.28</v>
      </c>
      <c r="D29" s="18">
        <v>16319.861066943262</v>
      </c>
      <c r="E29" s="19">
        <f t="shared" si="1"/>
        <v>1.0088136613165664</v>
      </c>
      <c r="F29" s="6"/>
      <c r="G29" s="6"/>
      <c r="H29" s="6"/>
    </row>
    <row r="30" spans="1:8">
      <c r="A30" s="16" t="s">
        <v>11</v>
      </c>
      <c r="B30" s="17">
        <v>6.7329629629629633</v>
      </c>
      <c r="C30" s="18">
        <v>16177.28</v>
      </c>
      <c r="D30" s="18">
        <v>17464.612391235645</v>
      </c>
      <c r="E30" s="19">
        <f t="shared" si="1"/>
        <v>1.0795765660998415</v>
      </c>
      <c r="F30" s="6"/>
      <c r="G30" s="6"/>
      <c r="H30" s="6"/>
    </row>
    <row r="31" spans="1:8" ht="28.5">
      <c r="A31" s="20" t="s">
        <v>12</v>
      </c>
      <c r="B31" s="17">
        <v>6.7329629629629633</v>
      </c>
      <c r="C31" s="18">
        <v>16177.28</v>
      </c>
      <c r="D31" s="18">
        <v>16148.148368299406</v>
      </c>
      <c r="E31" s="19">
        <f t="shared" si="1"/>
        <v>0.99819922559907504</v>
      </c>
      <c r="F31" s="6"/>
      <c r="G31" s="6"/>
      <c r="H31" s="6"/>
    </row>
    <row r="32" spans="1:8">
      <c r="A32" s="20" t="s">
        <v>13</v>
      </c>
      <c r="B32" s="17">
        <v>7.6948148148148148</v>
      </c>
      <c r="C32" s="18">
        <v>16177.28</v>
      </c>
      <c r="D32" s="18">
        <v>16198.231238737197</v>
      </c>
      <c r="E32" s="19">
        <f t="shared" si="1"/>
        <v>1.0012951026833432</v>
      </c>
      <c r="F32" s="6"/>
      <c r="G32" s="6"/>
      <c r="H32" s="6"/>
    </row>
    <row r="33" spans="1:8">
      <c r="A33" s="20" t="s">
        <v>14</v>
      </c>
      <c r="B33" s="17">
        <v>9.6185185185185187</v>
      </c>
      <c r="C33" s="18">
        <v>16177.28</v>
      </c>
      <c r="D33" s="18">
        <v>16183.921847183541</v>
      </c>
      <c r="E33" s="19">
        <f t="shared" si="1"/>
        <v>1.0004105663735523</v>
      </c>
      <c r="F33" s="6"/>
      <c r="G33" s="6"/>
      <c r="H33" s="6"/>
    </row>
    <row r="34" spans="1:8">
      <c r="A34" s="20" t="s">
        <v>15</v>
      </c>
      <c r="B34" s="17">
        <v>7.6948148148148148</v>
      </c>
      <c r="C34" s="18">
        <v>16177.28</v>
      </c>
      <c r="D34" s="18">
        <v>16176.767151406717</v>
      </c>
      <c r="E34" s="19">
        <f t="shared" si="1"/>
        <v>0.99996829821865707</v>
      </c>
      <c r="F34" s="6"/>
      <c r="G34" s="6"/>
      <c r="H34" s="6"/>
    </row>
    <row r="35" spans="1:8">
      <c r="A35" s="20" t="s">
        <v>16</v>
      </c>
      <c r="B35" s="17">
        <v>5.7711111111111117</v>
      </c>
      <c r="C35" s="18">
        <v>10110.800000000001</v>
      </c>
      <c r="D35" s="18">
        <v>10546.722735229692</v>
      </c>
      <c r="E35" s="19">
        <f t="shared" si="1"/>
        <v>1.0431145641521631</v>
      </c>
      <c r="F35" s="6"/>
      <c r="G35" s="6"/>
      <c r="H35" s="6"/>
    </row>
    <row r="36" spans="1:8">
      <c r="A36" s="20" t="s">
        <v>17</v>
      </c>
      <c r="B36" s="17">
        <v>6.7329629629629633</v>
      </c>
      <c r="C36" s="18">
        <v>12132.96</v>
      </c>
      <c r="D36" s="18">
        <v>12132.933098343878</v>
      </c>
      <c r="E36" s="19">
        <f t="shared" si="1"/>
        <v>0.99999778276231677</v>
      </c>
      <c r="F36" s="6"/>
      <c r="G36" s="6"/>
      <c r="H36" s="6"/>
    </row>
    <row r="37" spans="1:8">
      <c r="A37" s="20" t="s">
        <v>18</v>
      </c>
      <c r="B37" s="17">
        <v>8.6566666666666663</v>
      </c>
      <c r="C37" s="18">
        <v>16177.28</v>
      </c>
      <c r="D37" s="18">
        <v>15182.264438427708</v>
      </c>
      <c r="E37" s="19">
        <f t="shared" si="1"/>
        <v>0.93849302468818663</v>
      </c>
      <c r="F37" s="6"/>
      <c r="G37" s="6"/>
      <c r="H37" s="6"/>
    </row>
    <row r="38" spans="1:8">
      <c r="A38" s="20" t="s">
        <v>19</v>
      </c>
      <c r="B38" s="17">
        <v>6.7329629629629633</v>
      </c>
      <c r="C38" s="18">
        <v>10110.800000000001</v>
      </c>
      <c r="D38" s="18">
        <v>10124.595684396878</v>
      </c>
      <c r="E38" s="19">
        <f t="shared" si="1"/>
        <v>1.001364450330031</v>
      </c>
      <c r="F38" s="6"/>
      <c r="G38" s="6"/>
      <c r="H38" s="6"/>
    </row>
    <row r="39" spans="1:8">
      <c r="A39" s="20" t="s">
        <v>20</v>
      </c>
      <c r="B39" s="17">
        <v>9.6185185185185187</v>
      </c>
      <c r="C39" s="18">
        <v>16177.28</v>
      </c>
      <c r="D39" s="18">
        <v>17164.115168608896</v>
      </c>
      <c r="E39" s="19">
        <f t="shared" si="1"/>
        <v>1.0610013035942318</v>
      </c>
      <c r="F39" s="6"/>
      <c r="G39" s="6"/>
      <c r="H39" s="6"/>
    </row>
    <row r="40" spans="1:8">
      <c r="A40" s="78" t="s">
        <v>47</v>
      </c>
      <c r="B40" s="80">
        <f>'[1]Analisis por Proviciancia '!C80</f>
        <v>103.88000000000001</v>
      </c>
      <c r="C40" s="82">
        <f>'[1]Analisis por Proviciancia '!C69</f>
        <v>202216</v>
      </c>
      <c r="D40" s="82">
        <f>'[1]Analisis por Proviciancia '!C74</f>
        <v>202216</v>
      </c>
      <c r="E40" s="78">
        <f>D40/C40</f>
        <v>1</v>
      </c>
      <c r="F40" s="6"/>
      <c r="G40" s="6"/>
      <c r="H40" s="6"/>
    </row>
    <row r="41" spans="1:8">
      <c r="A41" s="79"/>
      <c r="B41" s="81"/>
      <c r="C41" s="79"/>
      <c r="D41" s="79"/>
      <c r="E41" s="79"/>
    </row>
    <row r="43" spans="1:8" ht="15">
      <c r="A43" s="69" t="s">
        <v>0</v>
      </c>
      <c r="B43" s="70"/>
      <c r="C43" s="70"/>
      <c r="D43" s="70"/>
      <c r="E43" s="71"/>
    </row>
    <row r="44" spans="1:8" ht="15">
      <c r="A44" s="72" t="s">
        <v>1</v>
      </c>
      <c r="B44" s="58"/>
      <c r="C44" s="58"/>
      <c r="D44" s="58"/>
      <c r="E44" s="73"/>
    </row>
    <row r="45" spans="1:8" ht="15">
      <c r="A45" s="74" t="s">
        <v>22</v>
      </c>
      <c r="B45" s="61"/>
      <c r="C45" s="61"/>
      <c r="D45" s="61"/>
      <c r="E45" s="75"/>
    </row>
    <row r="46" spans="1:8" ht="15" customHeight="1">
      <c r="A46" s="76" t="s">
        <v>3</v>
      </c>
      <c r="B46" s="83" t="s">
        <v>4</v>
      </c>
      <c r="C46" s="83" t="s">
        <v>23</v>
      </c>
      <c r="D46" s="83" t="s">
        <v>24</v>
      </c>
      <c r="E46" s="83" t="s">
        <v>7</v>
      </c>
    </row>
    <row r="47" spans="1:8" ht="21.6" customHeight="1">
      <c r="A47" s="77"/>
      <c r="B47" s="84"/>
      <c r="C47" s="84"/>
      <c r="D47" s="84"/>
      <c r="E47" s="84"/>
    </row>
    <row r="48" spans="1:8">
      <c r="A48" s="16" t="s">
        <v>8</v>
      </c>
      <c r="B48" s="17">
        <v>10.818838709677419</v>
      </c>
      <c r="C48" s="4">
        <v>24721.438739447101</v>
      </c>
      <c r="D48" s="18">
        <v>24376.66422743781</v>
      </c>
      <c r="E48" s="21">
        <f>D48/C48</f>
        <v>0.98605362270201746</v>
      </c>
      <c r="F48" s="6"/>
      <c r="G48" s="6"/>
      <c r="H48" s="6"/>
    </row>
    <row r="49" spans="1:8">
      <c r="A49" s="22" t="s">
        <v>9</v>
      </c>
      <c r="B49" s="17">
        <v>8.500516129032258</v>
      </c>
      <c r="C49" s="4">
        <v>16010.074612213362</v>
      </c>
      <c r="D49" s="18">
        <v>15754.183758099927</v>
      </c>
      <c r="E49" s="21">
        <f t="shared" ref="E49:E60" si="2">D49/C49</f>
        <v>0.98401688559788303</v>
      </c>
      <c r="F49" s="6"/>
      <c r="G49" s="6"/>
      <c r="H49" s="6"/>
    </row>
    <row r="50" spans="1:8">
      <c r="A50" s="23" t="s">
        <v>10</v>
      </c>
      <c r="B50" s="17">
        <v>10.046064516129032</v>
      </c>
      <c r="C50" s="4">
        <v>16010.074612213362</v>
      </c>
      <c r="D50" s="18">
        <v>15864.490348017993</v>
      </c>
      <c r="E50" s="21">
        <f t="shared" si="2"/>
        <v>0.99090670919894963</v>
      </c>
      <c r="F50" s="6"/>
      <c r="G50" s="6"/>
      <c r="H50" s="6"/>
    </row>
    <row r="51" spans="1:8">
      <c r="A51" s="22" t="s">
        <v>11</v>
      </c>
      <c r="B51" s="17">
        <v>10.046064516129032</v>
      </c>
      <c r="C51" s="4">
        <v>16010.074612213362</v>
      </c>
      <c r="D51" s="18">
        <v>16081.827094490221</v>
      </c>
      <c r="E51" s="21">
        <f t="shared" si="2"/>
        <v>1.0044817081753088</v>
      </c>
      <c r="F51" s="6"/>
      <c r="G51" s="6"/>
      <c r="H51" s="6"/>
    </row>
    <row r="52" spans="1:8" ht="28.5">
      <c r="A52" s="20" t="s">
        <v>12</v>
      </c>
      <c r="B52" s="17">
        <v>10.046064516129032</v>
      </c>
      <c r="C52" s="4">
        <v>16010.074612213362</v>
      </c>
      <c r="D52" s="18">
        <v>16147.35576176828</v>
      </c>
      <c r="E52" s="21">
        <f t="shared" si="2"/>
        <v>1.0085746726907938</v>
      </c>
      <c r="F52" s="6"/>
      <c r="G52" s="6"/>
      <c r="H52" s="6"/>
    </row>
    <row r="53" spans="1:8">
      <c r="A53" s="23" t="s">
        <v>13</v>
      </c>
      <c r="B53" s="17">
        <v>10.046064516129032</v>
      </c>
      <c r="C53" s="4">
        <v>16010.074612213362</v>
      </c>
      <c r="D53" s="18">
        <v>15814.251703104816</v>
      </c>
      <c r="E53" s="21">
        <f t="shared" si="2"/>
        <v>0.98776876973707783</v>
      </c>
      <c r="F53" s="6"/>
      <c r="G53" s="6"/>
      <c r="H53" s="6"/>
    </row>
    <row r="54" spans="1:8">
      <c r="A54" s="23" t="s">
        <v>14</v>
      </c>
      <c r="B54" s="17">
        <v>10.818838709677419</v>
      </c>
      <c r="C54" s="4">
        <v>16010.074612213362</v>
      </c>
      <c r="D54" s="18">
        <v>15822.98885874189</v>
      </c>
      <c r="E54" s="21">
        <f t="shared" si="2"/>
        <v>0.98831449833914242</v>
      </c>
      <c r="F54" s="6"/>
      <c r="G54" s="6"/>
      <c r="H54" s="6"/>
    </row>
    <row r="55" spans="1:8">
      <c r="A55" s="22" t="s">
        <v>15</v>
      </c>
      <c r="B55" s="17">
        <v>10.046064516129032</v>
      </c>
      <c r="C55" s="4">
        <v>16010.074612213362</v>
      </c>
      <c r="D55" s="18">
        <v>15711.590124369191</v>
      </c>
      <c r="E55" s="21">
        <f t="shared" si="2"/>
        <v>0.98135645866281784</v>
      </c>
      <c r="F55" s="6"/>
      <c r="G55" s="6"/>
      <c r="H55" s="6"/>
    </row>
    <row r="56" spans="1:8">
      <c r="A56" s="23" t="s">
        <v>16</v>
      </c>
      <c r="B56" s="17">
        <v>7.7277419354838708</v>
      </c>
      <c r="C56" s="4">
        <v>10006.29663263335</v>
      </c>
      <c r="D56" s="18">
        <v>10309.843651747889</v>
      </c>
      <c r="E56" s="21">
        <f t="shared" si="2"/>
        <v>1.0303356006981232</v>
      </c>
      <c r="F56" s="6"/>
      <c r="G56" s="6"/>
      <c r="H56" s="6"/>
    </row>
    <row r="57" spans="1:8">
      <c r="A57" s="23" t="s">
        <v>17</v>
      </c>
      <c r="B57" s="17">
        <v>7.7277419354838708</v>
      </c>
      <c r="C57" s="4">
        <v>12007.555959160021</v>
      </c>
      <c r="D57" s="18">
        <v>12707.100729670203</v>
      </c>
      <c r="E57" s="21">
        <f t="shared" si="2"/>
        <v>1.0582587141704329</v>
      </c>
      <c r="F57" s="6"/>
      <c r="G57" s="6"/>
      <c r="H57" s="6"/>
    </row>
    <row r="58" spans="1:8">
      <c r="A58" s="23" t="s">
        <v>18</v>
      </c>
      <c r="B58" s="17">
        <v>8.500516129032258</v>
      </c>
      <c r="C58" s="4">
        <v>16010.074612213362</v>
      </c>
      <c r="D58" s="18">
        <v>16029.404160667775</v>
      </c>
      <c r="E58" s="21">
        <f t="shared" si="2"/>
        <v>1.0012073365629206</v>
      </c>
      <c r="F58" s="6"/>
      <c r="G58" s="6"/>
      <c r="H58" s="6"/>
    </row>
    <row r="59" spans="1:8">
      <c r="A59" s="23" t="s">
        <v>19</v>
      </c>
      <c r="B59" s="17">
        <v>7.7277419354838708</v>
      </c>
      <c r="C59" s="4">
        <v>10006.29663263335</v>
      </c>
      <c r="D59" s="18">
        <v>10338.239407568384</v>
      </c>
      <c r="E59" s="21">
        <f t="shared" si="2"/>
        <v>1.0331733894288597</v>
      </c>
      <c r="F59" s="6"/>
      <c r="G59" s="6"/>
      <c r="H59" s="6"/>
    </row>
    <row r="60" spans="1:8">
      <c r="A60" s="24" t="s">
        <v>20</v>
      </c>
      <c r="B60" s="17">
        <v>7.7277419354838708</v>
      </c>
      <c r="C60" s="4">
        <v>16010.074612213362</v>
      </c>
      <c r="D60" s="18">
        <v>15874.319648109702</v>
      </c>
      <c r="E60" s="21">
        <f t="shared" si="2"/>
        <v>0.99152065387627242</v>
      </c>
      <c r="F60" s="6"/>
      <c r="G60" s="6"/>
      <c r="H60" s="6"/>
    </row>
    <row r="61" spans="1:8" ht="14.45" customHeight="1">
      <c r="A61" s="25" t="s">
        <v>46</v>
      </c>
      <c r="B61" s="26">
        <f>'[1]Analisis por Proviciancia '!D80</f>
        <v>119.78</v>
      </c>
      <c r="C61" s="27">
        <f>'[1]Analisis por Proviciancia '!D69</f>
        <v>200832.25947379408</v>
      </c>
      <c r="D61" s="27">
        <f>'[1]Analisis por Proviciancia '!D74</f>
        <v>200832.25947379408</v>
      </c>
      <c r="E61" s="28">
        <f>D61/C61</f>
        <v>1</v>
      </c>
      <c r="F61" s="6"/>
      <c r="G61" s="6"/>
      <c r="H61" s="6"/>
    </row>
    <row r="62" spans="1:8" ht="15.75">
      <c r="A62" s="29"/>
    </row>
  </sheetData>
  <mergeCells count="29">
    <mergeCell ref="A44:E44"/>
    <mergeCell ref="A45:E45"/>
    <mergeCell ref="A46:A47"/>
    <mergeCell ref="B46:B47"/>
    <mergeCell ref="C46:C47"/>
    <mergeCell ref="D46:D47"/>
    <mergeCell ref="E46:E47"/>
    <mergeCell ref="A43:E43"/>
    <mergeCell ref="A22:E22"/>
    <mergeCell ref="A23:E23"/>
    <mergeCell ref="A24:E24"/>
    <mergeCell ref="A25:A26"/>
    <mergeCell ref="B25:B26"/>
    <mergeCell ref="C25:C26"/>
    <mergeCell ref="D25:D26"/>
    <mergeCell ref="E25:E26"/>
    <mergeCell ref="A40:A41"/>
    <mergeCell ref="B40:B41"/>
    <mergeCell ref="C40:C41"/>
    <mergeCell ref="D40:D41"/>
    <mergeCell ref="E40:E4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9"/>
  <sheetViews>
    <sheetView workbookViewId="0">
      <selection activeCell="B15" sqref="B15"/>
    </sheetView>
  </sheetViews>
  <sheetFormatPr baseColWidth="10" defaultRowHeight="14.25"/>
  <cols>
    <col min="1" max="1" width="45.375" customWidth="1"/>
  </cols>
  <sheetData>
    <row r="4" spans="1:7" s="30" customFormat="1" ht="32.450000000000003" customHeight="1">
      <c r="A4" s="85" t="s">
        <v>25</v>
      </c>
      <c r="B4" s="85"/>
      <c r="C4" s="85"/>
      <c r="D4" s="85"/>
      <c r="E4" s="85"/>
    </row>
    <row r="5" spans="1:7" s="30" customFormat="1" ht="32.450000000000003" customHeight="1">
      <c r="A5" s="31" t="s">
        <v>26</v>
      </c>
      <c r="B5" s="31" t="s">
        <v>27</v>
      </c>
      <c r="C5" s="31" t="s">
        <v>28</v>
      </c>
      <c r="D5" s="31" t="s">
        <v>29</v>
      </c>
      <c r="E5" s="31" t="s">
        <v>30</v>
      </c>
    </row>
    <row r="6" spans="1:7" s="30" customFormat="1" ht="32.450000000000003" customHeight="1">
      <c r="A6" s="32" t="s">
        <v>31</v>
      </c>
      <c r="B6" s="33">
        <v>291990.64331805985</v>
      </c>
      <c r="C6" s="33">
        <v>202216</v>
      </c>
      <c r="D6" s="33">
        <v>200832.25947379408</v>
      </c>
      <c r="E6" s="33">
        <f>SUM(B6:D6)</f>
        <v>695038.90279185399</v>
      </c>
    </row>
    <row r="7" spans="1:7" s="30" customFormat="1" ht="32.450000000000003" customHeight="1">
      <c r="A7" s="32" t="s">
        <v>32</v>
      </c>
      <c r="B7" s="33">
        <v>290140.64331805985</v>
      </c>
      <c r="C7" s="33">
        <v>202216</v>
      </c>
      <c r="D7" s="33">
        <v>200832.25947379408</v>
      </c>
      <c r="E7" s="33">
        <f>SUM(B7:D7)</f>
        <v>693188.90279185399</v>
      </c>
    </row>
    <row r="8" spans="1:7" s="30" customFormat="1" ht="32.450000000000003" customHeight="1">
      <c r="A8" s="34" t="s">
        <v>33</v>
      </c>
      <c r="B8" s="35">
        <f>B7/B6</f>
        <v>0.99366418054024819</v>
      </c>
      <c r="C8" s="35">
        <f t="shared" ref="C8:E8" si="0">C7/C6</f>
        <v>1</v>
      </c>
      <c r="D8" s="35">
        <f t="shared" si="0"/>
        <v>1</v>
      </c>
      <c r="E8" s="35">
        <f t="shared" si="0"/>
        <v>0.9973382784869036</v>
      </c>
    </row>
    <row r="9" spans="1:7">
      <c r="G9" t="s">
        <v>34</v>
      </c>
    </row>
  </sheetData>
  <mergeCells count="1">
    <mergeCell ref="A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0"/>
  <sheetViews>
    <sheetView topLeftCell="A2" workbookViewId="0">
      <selection activeCell="H22" sqref="H22"/>
    </sheetView>
  </sheetViews>
  <sheetFormatPr baseColWidth="10" defaultRowHeight="14.25"/>
  <cols>
    <col min="2" max="2" width="37.625" customWidth="1"/>
    <col min="4" max="4" width="15.625" customWidth="1"/>
    <col min="5" max="5" width="15.5" customWidth="1"/>
    <col min="6" max="6" width="14.125" customWidth="1"/>
  </cols>
  <sheetData>
    <row r="3" spans="2:6" ht="35.450000000000003" customHeight="1">
      <c r="B3" s="86" t="s">
        <v>35</v>
      </c>
      <c r="C3" s="87"/>
      <c r="D3" s="87"/>
      <c r="E3" s="87"/>
      <c r="F3" s="88"/>
    </row>
    <row r="4" spans="2:6">
      <c r="B4" s="65" t="s">
        <v>3</v>
      </c>
      <c r="C4" s="65" t="s">
        <v>4</v>
      </c>
      <c r="D4" s="65" t="s">
        <v>36</v>
      </c>
      <c r="E4" s="65" t="s">
        <v>6</v>
      </c>
      <c r="F4" s="65" t="s">
        <v>7</v>
      </c>
    </row>
    <row r="5" spans="2:6">
      <c r="B5" s="66"/>
      <c r="C5" s="66"/>
      <c r="D5" s="66"/>
      <c r="E5" s="66"/>
      <c r="F5" s="66"/>
    </row>
    <row r="6" spans="2:6">
      <c r="B6" s="37" t="s">
        <v>8</v>
      </c>
      <c r="C6" s="38">
        <v>29.770212765957453</v>
      </c>
      <c r="D6" s="39">
        <v>83404.668335022478</v>
      </c>
      <c r="E6" s="39">
        <v>83561.640176920264</v>
      </c>
      <c r="F6" s="21">
        <f>E6/D6</f>
        <v>1.0018820510294131</v>
      </c>
    </row>
    <row r="7" spans="2:6">
      <c r="B7" s="40" t="s">
        <v>9</v>
      </c>
      <c r="C7" s="38">
        <v>20.748936170212769</v>
      </c>
      <c r="D7" s="39">
        <v>55603.112223348318</v>
      </c>
      <c r="E7" s="39">
        <v>53015.985925034249</v>
      </c>
      <c r="F7" s="21">
        <f t="shared" ref="F7:F19" si="0">E7/D7</f>
        <v>0.95347155590999977</v>
      </c>
    </row>
    <row r="8" spans="2:6">
      <c r="B8" s="41" t="s">
        <v>10</v>
      </c>
      <c r="C8" s="38">
        <v>28.868085106382981</v>
      </c>
      <c r="D8" s="39">
        <v>55603.112223348318</v>
      </c>
      <c r="E8" s="39">
        <v>55355.325730716417</v>
      </c>
      <c r="F8" s="21">
        <f t="shared" si="0"/>
        <v>0.99554365785072274</v>
      </c>
    </row>
    <row r="9" spans="2:6">
      <c r="B9" s="40" t="s">
        <v>11</v>
      </c>
      <c r="C9" s="38">
        <v>27.965957446808513</v>
      </c>
      <c r="D9" s="39">
        <v>55603.112223348318</v>
      </c>
      <c r="E9" s="39">
        <v>56839.471680936433</v>
      </c>
      <c r="F9" s="21">
        <f t="shared" si="0"/>
        <v>1.0222354362579897</v>
      </c>
    </row>
    <row r="10" spans="2:6">
      <c r="B10" s="42" t="s">
        <v>12</v>
      </c>
      <c r="C10" s="38">
        <v>27.063829787234049</v>
      </c>
      <c r="D10" s="39">
        <v>55603.112223348318</v>
      </c>
      <c r="E10" s="39">
        <v>55534.810860875143</v>
      </c>
      <c r="F10" s="21">
        <f>E10/D10</f>
        <v>0.99877162698737398</v>
      </c>
    </row>
    <row r="11" spans="2:6">
      <c r="B11" s="41" t="s">
        <v>13</v>
      </c>
      <c r="C11" s="38">
        <v>27.965957446808513</v>
      </c>
      <c r="D11" s="39">
        <v>55603.112223348318</v>
      </c>
      <c r="E11" s="39">
        <v>55127.575691607446</v>
      </c>
      <c r="F11" s="21">
        <f t="shared" si="0"/>
        <v>0.991447663400014</v>
      </c>
    </row>
    <row r="12" spans="2:6">
      <c r="B12" s="41" t="s">
        <v>14</v>
      </c>
      <c r="C12" s="38">
        <v>31.574468085106385</v>
      </c>
      <c r="D12" s="39">
        <v>55603.112223348318</v>
      </c>
      <c r="E12" s="39">
        <v>55130.592248416833</v>
      </c>
      <c r="F12" s="21">
        <f t="shared" si="0"/>
        <v>0.99150191498214246</v>
      </c>
    </row>
    <row r="13" spans="2:6">
      <c r="B13" s="41" t="s">
        <v>15</v>
      </c>
      <c r="C13" s="38">
        <v>27.063829787234049</v>
      </c>
      <c r="D13" s="39">
        <v>55603.112223348318</v>
      </c>
      <c r="E13" s="39">
        <v>54957.140231876903</v>
      </c>
      <c r="F13" s="21">
        <f t="shared" si="0"/>
        <v>0.9883824490097487</v>
      </c>
    </row>
    <row r="14" spans="2:6">
      <c r="B14" s="41" t="s">
        <v>16</v>
      </c>
      <c r="C14" s="38">
        <v>19.846808510638301</v>
      </c>
      <c r="D14" s="39">
        <v>34751.945139592703</v>
      </c>
      <c r="E14" s="39">
        <v>35489.021640490304</v>
      </c>
      <c r="F14" s="21">
        <f t="shared" si="0"/>
        <v>1.0212096473431023</v>
      </c>
    </row>
    <row r="15" spans="2:6">
      <c r="B15" s="41" t="s">
        <v>17</v>
      </c>
      <c r="C15" s="38">
        <v>22.553191489361705</v>
      </c>
      <c r="D15" s="39">
        <v>41702.334167511239</v>
      </c>
      <c r="E15" s="39">
        <v>42498.760609095021</v>
      </c>
      <c r="F15" s="21">
        <f t="shared" si="0"/>
        <v>1.0190978864248863</v>
      </c>
    </row>
    <row r="16" spans="2:6">
      <c r="B16" s="41" t="s">
        <v>18</v>
      </c>
      <c r="C16" s="38">
        <v>26.161702127659577</v>
      </c>
      <c r="D16" s="39">
        <v>55603.112223348318</v>
      </c>
      <c r="E16" s="39">
        <v>54367.403375641101</v>
      </c>
      <c r="F16" s="21">
        <f t="shared" si="0"/>
        <v>0.97777626470360901</v>
      </c>
    </row>
    <row r="17" spans="2:6">
      <c r="B17" s="41" t="s">
        <v>19</v>
      </c>
      <c r="C17" s="38">
        <v>21.651063829787237</v>
      </c>
      <c r="D17" s="39">
        <v>34751.945139592703</v>
      </c>
      <c r="E17" s="39">
        <v>35082.555693209011</v>
      </c>
      <c r="F17" s="21">
        <f t="shared" si="0"/>
        <v>1.009513440248835</v>
      </c>
    </row>
    <row r="18" spans="2:6">
      <c r="B18" s="42" t="s">
        <v>20</v>
      </c>
      <c r="C18" s="38">
        <v>27.965957446808513</v>
      </c>
      <c r="D18" s="39">
        <v>55603.112223348318</v>
      </c>
      <c r="E18" s="39">
        <v>56228.618927034899</v>
      </c>
      <c r="F18" s="21">
        <f t="shared" si="0"/>
        <v>1.01124949087695</v>
      </c>
    </row>
    <row r="19" spans="2:6">
      <c r="B19" s="22" t="s">
        <v>37</v>
      </c>
      <c r="C19" s="43">
        <v>339.20000000000005</v>
      </c>
      <c r="D19" s="44">
        <v>695038.90279185399</v>
      </c>
      <c r="E19" s="44">
        <v>693188.90279185399</v>
      </c>
      <c r="F19" s="45">
        <f t="shared" si="0"/>
        <v>0.9973382784869036</v>
      </c>
    </row>
    <row r="20" spans="2:6">
      <c r="B20" s="89" t="s">
        <v>38</v>
      </c>
      <c r="C20" s="89"/>
      <c r="D20" s="89"/>
      <c r="E20" s="89"/>
      <c r="F20" s="89"/>
    </row>
  </sheetData>
  <mergeCells count="7">
    <mergeCell ref="B3:F3"/>
    <mergeCell ref="F4:F5"/>
    <mergeCell ref="B20:F20"/>
    <mergeCell ref="B4:B5"/>
    <mergeCell ref="C4:C5"/>
    <mergeCell ref="D4:D5"/>
    <mergeCell ref="E4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tabSelected="1" workbookViewId="0">
      <selection activeCell="C14" sqref="C14"/>
    </sheetView>
  </sheetViews>
  <sheetFormatPr baseColWidth="10" defaultRowHeight="14.25"/>
  <cols>
    <col min="2" max="2" width="26.375" customWidth="1"/>
    <col min="3" max="3" width="13.25" customWidth="1"/>
    <col min="4" max="4" width="14.875" customWidth="1"/>
    <col min="5" max="5" width="14.625" customWidth="1"/>
    <col min="6" max="6" width="16.125" customWidth="1"/>
  </cols>
  <sheetData>
    <row r="2" spans="2:6" ht="20.25">
      <c r="B2" s="90" t="s">
        <v>44</v>
      </c>
      <c r="C2" s="90"/>
      <c r="D2" s="90"/>
      <c r="E2" s="90"/>
      <c r="F2" s="90"/>
    </row>
    <row r="3" spans="2:6" ht="20.25">
      <c r="B3" s="46" t="s">
        <v>26</v>
      </c>
      <c r="C3" s="46" t="s">
        <v>27</v>
      </c>
      <c r="D3" s="46" t="s">
        <v>28</v>
      </c>
      <c r="E3" s="46" t="s">
        <v>29</v>
      </c>
      <c r="F3" s="46" t="s">
        <v>30</v>
      </c>
    </row>
    <row r="4" spans="2:6" ht="18">
      <c r="B4" s="47" t="s">
        <v>39</v>
      </c>
      <c r="C4" s="48">
        <v>5404</v>
      </c>
      <c r="D4" s="48">
        <v>11553</v>
      </c>
      <c r="E4" s="48">
        <v>7286</v>
      </c>
      <c r="F4" s="49">
        <v>24243</v>
      </c>
    </row>
    <row r="5" spans="2:6" ht="18">
      <c r="B5" s="47" t="s">
        <v>40</v>
      </c>
      <c r="C5" s="48">
        <v>2096</v>
      </c>
      <c r="D5" s="48">
        <v>3496</v>
      </c>
      <c r="E5" s="48">
        <v>1973</v>
      </c>
      <c r="F5" s="49">
        <v>7565</v>
      </c>
    </row>
    <row r="6" spans="2:6" ht="18">
      <c r="B6" s="47" t="s">
        <v>41</v>
      </c>
      <c r="C6" s="49">
        <v>7500</v>
      </c>
      <c r="D6" s="49">
        <v>15049</v>
      </c>
      <c r="E6" s="49">
        <v>9259</v>
      </c>
      <c r="F6" s="49">
        <v>31808</v>
      </c>
    </row>
    <row r="8" spans="2:6" ht="20.25">
      <c r="B8" s="90" t="s">
        <v>45</v>
      </c>
      <c r="C8" s="90"/>
      <c r="D8" s="90"/>
      <c r="E8" s="90"/>
      <c r="F8" s="90"/>
    </row>
    <row r="9" spans="2:6" ht="18.75">
      <c r="B9" s="36" t="s">
        <v>26</v>
      </c>
      <c r="C9" s="50" t="s">
        <v>27</v>
      </c>
      <c r="D9" s="50" t="s">
        <v>28</v>
      </c>
      <c r="E9" s="50" t="s">
        <v>29</v>
      </c>
      <c r="F9" s="50" t="s">
        <v>30</v>
      </c>
    </row>
    <row r="10" spans="2:6" ht="15.75">
      <c r="B10" s="51" t="s">
        <v>42</v>
      </c>
      <c r="C10" s="52">
        <v>20520</v>
      </c>
      <c r="D10" s="52">
        <v>13590</v>
      </c>
      <c r="E10" s="52">
        <v>19322</v>
      </c>
      <c r="F10" s="53">
        <v>53432</v>
      </c>
    </row>
    <row r="11" spans="2:6" ht="15.75">
      <c r="B11" s="51" t="s">
        <v>43</v>
      </c>
      <c r="C11" s="52">
        <v>1717</v>
      </c>
      <c r="D11" s="52">
        <v>4755</v>
      </c>
      <c r="E11" s="52">
        <v>635</v>
      </c>
      <c r="F11" s="53">
        <v>7107</v>
      </c>
    </row>
  </sheetData>
  <mergeCells count="2">
    <mergeCell ref="B2:F2"/>
    <mergeCell ref="B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 Mensual por Oficinas</vt:lpstr>
      <vt:lpstr>Resumen Mensual</vt:lpstr>
      <vt:lpstr>Resumen Trimestre</vt:lpstr>
      <vt:lpstr>Resumen Plantaas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Heredia - INTEC</dc:creator>
  <cp:lastModifiedBy>DELL</cp:lastModifiedBy>
  <dcterms:created xsi:type="dcterms:W3CDTF">2025-07-07T13:06:50Z</dcterms:created>
  <dcterms:modified xsi:type="dcterms:W3CDTF">2025-07-09T16:21:20Z</dcterms:modified>
</cp:coreProperties>
</file>