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ot\Desktop\TRANSPARENCIA 2026\"/>
    </mc:Choice>
  </mc:AlternateContent>
  <bookViews>
    <workbookView xWindow="0" yWindow="0" windowWidth="28800" windowHeight="12210"/>
  </bookViews>
  <sheets>
    <sheet name="NOMINA TEMPORERA JUNIO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7" i="1" l="1"/>
  <c r="L67" i="1"/>
  <c r="K67" i="1"/>
  <c r="J67" i="1"/>
  <c r="I67" i="1"/>
  <c r="H67" i="1"/>
  <c r="Q65" i="1"/>
  <c r="P65" i="1"/>
  <c r="N65" i="1"/>
  <c r="U65" i="1" s="1"/>
  <c r="M65" i="1"/>
  <c r="S65" i="1" s="1"/>
  <c r="Q64" i="1"/>
  <c r="P64" i="1"/>
  <c r="O64" i="1"/>
  <c r="N64" i="1"/>
  <c r="U64" i="1" s="1"/>
  <c r="M64" i="1"/>
  <c r="T64" i="1" s="1"/>
  <c r="V64" i="1" s="1"/>
  <c r="T63" i="1"/>
  <c r="V63" i="1" s="1"/>
  <c r="S63" i="1"/>
  <c r="Q63" i="1"/>
  <c r="U63" i="1" s="1"/>
  <c r="P63" i="1"/>
  <c r="N63" i="1"/>
  <c r="M63" i="1"/>
  <c r="Q62" i="1"/>
  <c r="P62" i="1"/>
  <c r="N62" i="1"/>
  <c r="U62" i="1" s="1"/>
  <c r="M62" i="1"/>
  <c r="T62" i="1" s="1"/>
  <c r="V62" i="1" s="1"/>
  <c r="Q61" i="1"/>
  <c r="P61" i="1"/>
  <c r="N61" i="1"/>
  <c r="U61" i="1" s="1"/>
  <c r="M61" i="1"/>
  <c r="U60" i="1"/>
  <c r="Q60" i="1"/>
  <c r="P60" i="1"/>
  <c r="O60" i="1"/>
  <c r="N60" i="1"/>
  <c r="M60" i="1"/>
  <c r="T60" i="1" s="1"/>
  <c r="V60" i="1" s="1"/>
  <c r="Q59" i="1"/>
  <c r="P59" i="1"/>
  <c r="N59" i="1"/>
  <c r="U59" i="1" s="1"/>
  <c r="M59" i="1"/>
  <c r="Q58" i="1"/>
  <c r="U58" i="1" s="1"/>
  <c r="P58" i="1"/>
  <c r="M58" i="1"/>
  <c r="T58" i="1" s="1"/>
  <c r="V58" i="1" s="1"/>
  <c r="Q57" i="1"/>
  <c r="P57" i="1"/>
  <c r="O57" i="1"/>
  <c r="N57" i="1"/>
  <c r="U57" i="1" s="1"/>
  <c r="M57" i="1"/>
  <c r="T57" i="1" s="1"/>
  <c r="V57" i="1" s="1"/>
  <c r="Q56" i="1"/>
  <c r="P56" i="1"/>
  <c r="N56" i="1"/>
  <c r="U56" i="1" s="1"/>
  <c r="M56" i="1"/>
  <c r="N55" i="1"/>
  <c r="U55" i="1" s="1"/>
  <c r="M55" i="1"/>
  <c r="T55" i="1" s="1"/>
  <c r="V55" i="1" s="1"/>
  <c r="Q54" i="1"/>
  <c r="P54" i="1"/>
  <c r="N54" i="1"/>
  <c r="M54" i="1"/>
  <c r="Q53" i="1"/>
  <c r="P53" i="1"/>
  <c r="N53" i="1"/>
  <c r="U53" i="1" s="1"/>
  <c r="M53" i="1"/>
  <c r="Q52" i="1"/>
  <c r="P52" i="1"/>
  <c r="O52" i="1"/>
  <c r="N52" i="1"/>
  <c r="U52" i="1" s="1"/>
  <c r="M52" i="1"/>
  <c r="T52" i="1" s="1"/>
  <c r="V52" i="1" s="1"/>
  <c r="Q51" i="1"/>
  <c r="P51" i="1"/>
  <c r="N51" i="1"/>
  <c r="U51" i="1" s="1"/>
  <c r="M51" i="1"/>
  <c r="Q50" i="1"/>
  <c r="P50" i="1"/>
  <c r="N50" i="1"/>
  <c r="U50" i="1" s="1"/>
  <c r="M50" i="1"/>
  <c r="Q49" i="1"/>
  <c r="P49" i="1"/>
  <c r="O49" i="1"/>
  <c r="N49" i="1"/>
  <c r="U49" i="1" s="1"/>
  <c r="M49" i="1"/>
  <c r="S49" i="1" s="1"/>
  <c r="Q48" i="1"/>
  <c r="P48" i="1"/>
  <c r="N48" i="1"/>
  <c r="M48" i="1"/>
  <c r="T48" i="1" s="1"/>
  <c r="V48" i="1" s="1"/>
  <c r="Q47" i="1"/>
  <c r="P47" i="1"/>
  <c r="O47" i="1"/>
  <c r="N47" i="1"/>
  <c r="U47" i="1" s="1"/>
  <c r="M47" i="1"/>
  <c r="T47" i="1" s="1"/>
  <c r="V47" i="1" s="1"/>
  <c r="Q46" i="1"/>
  <c r="P46" i="1"/>
  <c r="N46" i="1"/>
  <c r="U46" i="1" s="1"/>
  <c r="M46" i="1"/>
  <c r="Q45" i="1"/>
  <c r="P45" i="1"/>
  <c r="O45" i="1"/>
  <c r="N45" i="1"/>
  <c r="U45" i="1" s="1"/>
  <c r="M45" i="1"/>
  <c r="T45" i="1" s="1"/>
  <c r="V45" i="1" s="1"/>
  <c r="Q44" i="1"/>
  <c r="P44" i="1"/>
  <c r="O44" i="1"/>
  <c r="N44" i="1"/>
  <c r="U44" i="1" s="1"/>
  <c r="M44" i="1"/>
  <c r="Q43" i="1"/>
  <c r="P43" i="1"/>
  <c r="O43" i="1"/>
  <c r="N43" i="1"/>
  <c r="U43" i="1" s="1"/>
  <c r="M43" i="1"/>
  <c r="T43" i="1" s="1"/>
  <c r="V43" i="1" s="1"/>
  <c r="N42" i="1"/>
  <c r="U42" i="1" s="1"/>
  <c r="M42" i="1"/>
  <c r="T42" i="1" s="1"/>
  <c r="V42" i="1" s="1"/>
  <c r="Q41" i="1"/>
  <c r="P41" i="1"/>
  <c r="N41" i="1"/>
  <c r="U41" i="1" s="1"/>
  <c r="M41" i="1"/>
  <c r="Q40" i="1"/>
  <c r="P40" i="1"/>
  <c r="N40" i="1"/>
  <c r="U40" i="1" s="1"/>
  <c r="M40" i="1"/>
  <c r="S40" i="1" s="1"/>
  <c r="Q39" i="1"/>
  <c r="P39" i="1"/>
  <c r="O39" i="1"/>
  <c r="N39" i="1"/>
  <c r="U39" i="1" s="1"/>
  <c r="M39" i="1"/>
  <c r="Q38" i="1"/>
  <c r="P38" i="1"/>
  <c r="O38" i="1"/>
  <c r="N38" i="1"/>
  <c r="U38" i="1" s="1"/>
  <c r="M38" i="1"/>
  <c r="T38" i="1" s="1"/>
  <c r="V38" i="1" s="1"/>
  <c r="P37" i="1"/>
  <c r="O37" i="1"/>
  <c r="N37" i="1"/>
  <c r="U37" i="1" s="1"/>
  <c r="M37" i="1"/>
  <c r="S37" i="1" s="1"/>
  <c r="Q36" i="1"/>
  <c r="P36" i="1"/>
  <c r="O36" i="1"/>
  <c r="N36" i="1"/>
  <c r="M36" i="1"/>
  <c r="T36" i="1" s="1"/>
  <c r="V36" i="1" s="1"/>
  <c r="Q35" i="1"/>
  <c r="P35" i="1"/>
  <c r="N35" i="1"/>
  <c r="U35" i="1" s="1"/>
  <c r="M35" i="1"/>
  <c r="T35" i="1" s="1"/>
  <c r="V35" i="1" s="1"/>
  <c r="Q34" i="1"/>
  <c r="P34" i="1"/>
  <c r="N34" i="1"/>
  <c r="U34" i="1" s="1"/>
  <c r="M34" i="1"/>
  <c r="Q33" i="1"/>
  <c r="P33" i="1"/>
  <c r="O33" i="1"/>
  <c r="M33" i="1"/>
  <c r="T33" i="1" s="1"/>
  <c r="V33" i="1" s="1"/>
  <c r="Q32" i="1"/>
  <c r="P32" i="1"/>
  <c r="N32" i="1"/>
  <c r="U32" i="1" s="1"/>
  <c r="M32" i="1"/>
  <c r="Q31" i="1"/>
  <c r="P31" i="1"/>
  <c r="N31" i="1"/>
  <c r="U31" i="1" s="1"/>
  <c r="M31" i="1"/>
  <c r="S31" i="1" s="1"/>
  <c r="Q30" i="1"/>
  <c r="P30" i="1"/>
  <c r="N30" i="1"/>
  <c r="U30" i="1" s="1"/>
  <c r="M30" i="1"/>
  <c r="T30" i="1" s="1"/>
  <c r="V30" i="1" s="1"/>
  <c r="Q29" i="1"/>
  <c r="P29" i="1"/>
  <c r="N29" i="1"/>
  <c r="M29" i="1"/>
  <c r="Q28" i="1"/>
  <c r="P28" i="1"/>
  <c r="N28" i="1"/>
  <c r="U28" i="1" s="1"/>
  <c r="M28" i="1"/>
  <c r="T28" i="1" s="1"/>
  <c r="V28" i="1" s="1"/>
  <c r="Q27" i="1"/>
  <c r="P27" i="1"/>
  <c r="N27" i="1"/>
  <c r="U27" i="1" s="1"/>
  <c r="M27" i="1"/>
  <c r="Q26" i="1"/>
  <c r="P26" i="1"/>
  <c r="N26" i="1"/>
  <c r="U26" i="1" s="1"/>
  <c r="M26" i="1"/>
  <c r="S26" i="1" s="1"/>
  <c r="Q25" i="1"/>
  <c r="P25" i="1"/>
  <c r="O25" i="1"/>
  <c r="N25" i="1"/>
  <c r="M25" i="1"/>
  <c r="Q24" i="1"/>
  <c r="P24" i="1"/>
  <c r="N24" i="1"/>
  <c r="U24" i="1" s="1"/>
  <c r="M24" i="1"/>
  <c r="Q23" i="1"/>
  <c r="P23" i="1"/>
  <c r="N23" i="1"/>
  <c r="U23" i="1" s="1"/>
  <c r="M23" i="1"/>
  <c r="T23" i="1" s="1"/>
  <c r="V23" i="1" s="1"/>
  <c r="Q22" i="1"/>
  <c r="P22" i="1"/>
  <c r="N22" i="1"/>
  <c r="M22" i="1"/>
  <c r="Q21" i="1"/>
  <c r="P21" i="1"/>
  <c r="T21" i="1" s="1"/>
  <c r="O21" i="1"/>
  <c r="U21" i="1" s="1"/>
  <c r="N21" i="1"/>
  <c r="M21" i="1"/>
  <c r="T26" i="1" l="1"/>
  <c r="V26" i="1" s="1"/>
  <c r="T31" i="1"/>
  <c r="V31" i="1" s="1"/>
  <c r="U48" i="1"/>
  <c r="S48" i="1"/>
  <c r="T65" i="1"/>
  <c r="V65" i="1" s="1"/>
  <c r="U36" i="1"/>
  <c r="S36" i="1"/>
  <c r="T24" i="1"/>
  <c r="V24" i="1" s="1"/>
  <c r="T53" i="1"/>
  <c r="V53" i="1" s="1"/>
  <c r="S58" i="1"/>
  <c r="T25" i="1"/>
  <c r="V25" i="1" s="1"/>
  <c r="S21" i="1"/>
  <c r="U25" i="1"/>
  <c r="T29" i="1"/>
  <c r="V29" i="1" s="1"/>
  <c r="U33" i="1"/>
  <c r="T41" i="1"/>
  <c r="V41" i="1" s="1"/>
  <c r="T54" i="1"/>
  <c r="V54" i="1" s="1"/>
  <c r="O67" i="1"/>
  <c r="U29" i="1"/>
  <c r="T50" i="1"/>
  <c r="V50" i="1" s="1"/>
  <c r="U54" i="1"/>
  <c r="U67" i="1" s="1"/>
  <c r="T59" i="1"/>
  <c r="V59" i="1" s="1"/>
  <c r="T39" i="1"/>
  <c r="V39" i="1" s="1"/>
  <c r="S39" i="1"/>
  <c r="T56" i="1"/>
  <c r="V56" i="1" s="1"/>
  <c r="S56" i="1"/>
  <c r="T51" i="1"/>
  <c r="V51" i="1" s="1"/>
  <c r="S51" i="1"/>
  <c r="T27" i="1"/>
  <c r="V27" i="1" s="1"/>
  <c r="S27" i="1"/>
  <c r="T44" i="1"/>
  <c r="V44" i="1" s="1"/>
  <c r="S44" i="1"/>
  <c r="S24" i="1"/>
  <c r="T32" i="1"/>
  <c r="V32" i="1" s="1"/>
  <c r="S32" i="1"/>
  <c r="S61" i="1"/>
  <c r="T61" i="1"/>
  <c r="V61" i="1" s="1"/>
  <c r="V21" i="1"/>
  <c r="S29" i="1"/>
  <c r="T22" i="1"/>
  <c r="V22" i="1" s="1"/>
  <c r="M67" i="1"/>
  <c r="S22" i="1"/>
  <c r="S34" i="1"/>
  <c r="T34" i="1"/>
  <c r="V34" i="1" s="1"/>
  <c r="S41" i="1"/>
  <c r="T46" i="1"/>
  <c r="V46" i="1" s="1"/>
  <c r="S46" i="1"/>
  <c r="S53" i="1"/>
  <c r="N67" i="1"/>
  <c r="U22" i="1"/>
  <c r="P67" i="1"/>
  <c r="Q67" i="1"/>
  <c r="S59" i="1"/>
  <c r="T37" i="1"/>
  <c r="V37" i="1" s="1"/>
  <c r="T49" i="1"/>
  <c r="V49" i="1" s="1"/>
  <c r="S54" i="1"/>
  <c r="S30" i="1"/>
  <c r="S35" i="1"/>
  <c r="S47" i="1"/>
  <c r="S57" i="1"/>
  <c r="S62" i="1"/>
  <c r="S23" i="1"/>
  <c r="S52" i="1"/>
  <c r="S28" i="1"/>
  <c r="S33" i="1"/>
  <c r="T40" i="1"/>
  <c r="V40" i="1" s="1"/>
  <c r="S45" i="1"/>
  <c r="S55" i="1"/>
  <c r="S38" i="1"/>
  <c r="S43" i="1"/>
  <c r="S50" i="1"/>
  <c r="S60" i="1"/>
  <c r="S42" i="1"/>
  <c r="S64" i="1"/>
  <c r="S25" i="1"/>
  <c r="V67" i="1" l="1"/>
  <c r="T67" i="1"/>
  <c r="S67" i="1"/>
</calcChain>
</file>

<file path=xl/sharedStrings.xml><?xml version="1.0" encoding="utf-8"?>
<sst xmlns="http://schemas.openxmlformats.org/spreadsheetml/2006/main" count="307" uniqueCount="154">
  <si>
    <t>IS/R(Ley 11-92)(1*)</t>
  </si>
  <si>
    <t xml:space="preserve">  Seguro de Pensión (9.97%)</t>
  </si>
  <si>
    <t>Riesgos Laborales</t>
  </si>
  <si>
    <r>
      <t xml:space="preserve">                 </t>
    </r>
    <r>
      <rPr>
        <b/>
        <sz val="12"/>
        <rFont val="Times New Roman"/>
        <family val="1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</si>
  <si>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</si>
  <si>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</si>
  <si>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</si>
  <si>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</si>
  <si>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</si>
  <si>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</si>
  <si>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</si>
  <si>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</si>
  <si>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INICIO</t>
  </si>
  <si>
    <t>FINAL</t>
  </si>
  <si>
    <t>SUELDO</t>
  </si>
  <si>
    <t>Seguro Savica</t>
  </si>
  <si>
    <t>ASP</t>
  </si>
  <si>
    <t>Cooperativa</t>
  </si>
  <si>
    <t xml:space="preserve">Empleado (2.87% )  </t>
  </si>
  <si>
    <t>Patronal (7.10%)</t>
  </si>
  <si>
    <r>
      <t xml:space="preserve">   </t>
    </r>
    <r>
      <rPr>
        <b/>
        <sz val="12"/>
        <rFont val="Times New Roman"/>
        <family val="1"/>
      </rPr>
      <t>(1.1%)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</si>
  <si>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</si>
  <si>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</si>
  <si>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</si>
  <si>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</si>
  <si>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</si>
  <si>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</si>
  <si>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</si>
  <si>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 xml:space="preserve">Genero </t>
  </si>
  <si>
    <t>Sub-Cuenta No.</t>
  </si>
  <si>
    <t>Alexis Jackelin Feliz Mendez</t>
  </si>
  <si>
    <t>Analista Presupuesto</t>
  </si>
  <si>
    <t>División de Presupuesto</t>
  </si>
  <si>
    <t xml:space="preserve">Temporal </t>
  </si>
  <si>
    <t>F</t>
  </si>
  <si>
    <t>2.1.1.2.08</t>
  </si>
  <si>
    <t>Altagracia Milagros Cruz García</t>
  </si>
  <si>
    <t>Analista Legal</t>
  </si>
  <si>
    <t>Division Juridica</t>
  </si>
  <si>
    <t>Ana Mercedes Muñoz Robinson</t>
  </si>
  <si>
    <t>Tecnico de Recursos Humanos</t>
  </si>
  <si>
    <t>Departamento Tecnico Operativo</t>
  </si>
  <si>
    <t>Anabel Diaz Nuñez</t>
  </si>
  <si>
    <t>Soporte Técnico Informático</t>
  </si>
  <si>
    <t>Division De Tecnologia De La Informacion</t>
  </si>
  <si>
    <t>Angela Maria Montero</t>
  </si>
  <si>
    <t>Analista De Planificación De Desarrollo</t>
  </si>
  <si>
    <t>Division De Planificacion Y Desarrollo</t>
  </si>
  <si>
    <t>Antonio  Heredia Melenciano</t>
  </si>
  <si>
    <t xml:space="preserve">Enc. Div. Calidad en la Gestion </t>
  </si>
  <si>
    <t>Departamento de Planificacion y Desarrollo</t>
  </si>
  <si>
    <t>M</t>
  </si>
  <si>
    <t xml:space="preserve">Carlos Alberto Rosa Ubiera </t>
  </si>
  <si>
    <t>Tecnico Administrativo</t>
  </si>
  <si>
    <t xml:space="preserve">Division de Tecnologia y  Comunicaciones </t>
  </si>
  <si>
    <t>Carolina Garcia Garcia</t>
  </si>
  <si>
    <t>Enc. de la Division de Embellecimiento</t>
  </si>
  <si>
    <t>Division de Embellecimiento de las Areas Verdes, Carreteras Y Avenidas</t>
  </si>
  <si>
    <t>Claudy Romery Coats Roque</t>
  </si>
  <si>
    <t>Tecnico de Contabilidad</t>
  </si>
  <si>
    <t>Division de Registro, Control y Nomina</t>
  </si>
  <si>
    <t xml:space="preserve">Deidamia Amalia Antigua Pichardo </t>
  </si>
  <si>
    <t>Enc. División de Registro y Control de Nómina</t>
  </si>
  <si>
    <t>División Registro Control Y Nómina</t>
  </si>
  <si>
    <t>Elis Genaro Inoa Brito</t>
  </si>
  <si>
    <t>Encargado de Transportacion</t>
  </si>
  <si>
    <t>Seccion de Transportacion</t>
  </si>
  <si>
    <t>Fior Daliza Esther Martinez Montas</t>
  </si>
  <si>
    <t>Encargada Dpto. de Recursos Humanos</t>
  </si>
  <si>
    <t>Departamento de Recursos Humanos</t>
  </si>
  <si>
    <t>Geny Margarita Iglesias Arbona</t>
  </si>
  <si>
    <t>Analista de Proyecto</t>
  </si>
  <si>
    <t>División De Proyecto</t>
  </si>
  <si>
    <t xml:space="preserve">Hernan Bilvaino Olmo Cordones </t>
  </si>
  <si>
    <t>Enc. Division de Produccion</t>
  </si>
  <si>
    <t xml:space="preserve">Division de Produccion </t>
  </si>
  <si>
    <t xml:space="preserve">Jansser Jimenez Ventura </t>
  </si>
  <si>
    <t>Division de Tecnologia de La Informacion</t>
  </si>
  <si>
    <t>José Manuel Castillo</t>
  </si>
  <si>
    <t>Enc. Regional Nordeste</t>
  </si>
  <si>
    <t xml:space="preserve">Oficinas Provinciales / Samana  </t>
  </si>
  <si>
    <t>Katherine Vidal Laureano</t>
  </si>
  <si>
    <t xml:space="preserve">Karina Santos </t>
  </si>
  <si>
    <t>Division de Contabilidad</t>
  </si>
  <si>
    <t>Katherine Yeriely Germosen P.</t>
  </si>
  <si>
    <t xml:space="preserve">Tecnico de Compras </t>
  </si>
  <si>
    <t>Division de Compras Y Contrataciones</t>
  </si>
  <si>
    <t>Katherine M. Hernandez Baez</t>
  </si>
  <si>
    <t>Analista de Recursos Humanos</t>
  </si>
  <si>
    <t>Departamento De Recursos Humanos</t>
  </si>
  <si>
    <t>Kelin Cespedes Segura</t>
  </si>
  <si>
    <t>Enc. División Regional Sur</t>
  </si>
  <si>
    <t>Oficinas Regional</t>
  </si>
  <si>
    <t>Karen Margarita Santos Peralta</t>
  </si>
  <si>
    <t>Luis Manuel Quiñones Rodriguez</t>
  </si>
  <si>
    <t>Analista Financiero</t>
  </si>
  <si>
    <t>Departamento Administrativa Financiera</t>
  </si>
  <si>
    <t>Llarminia Guridis De Rivera</t>
  </si>
  <si>
    <t>Manuel Antonio Matos Medina</t>
  </si>
  <si>
    <t>Gestor de Protocolo</t>
  </si>
  <si>
    <t xml:space="preserve">Departamento de Comunicaciones </t>
  </si>
  <si>
    <t>Marcia Rivera Gonzalez</t>
  </si>
  <si>
    <t>Asesora</t>
  </si>
  <si>
    <t>Nelson Efrain Batista Popoter</t>
  </si>
  <si>
    <t>Contable</t>
  </si>
  <si>
    <t>Division De Contabilidad</t>
  </si>
  <si>
    <t xml:space="preserve">Miguelina Brazoban </t>
  </si>
  <si>
    <t>Asesora de Recursos Humanos</t>
  </si>
  <si>
    <t>Nathalia Jacqueline Feliz G.</t>
  </si>
  <si>
    <t>Nery Figuereo Rosario</t>
  </si>
  <si>
    <t>Técnico De Contabilidad</t>
  </si>
  <si>
    <t>Pablo Perez</t>
  </si>
  <si>
    <t>Encargado División Regional Norte</t>
  </si>
  <si>
    <t xml:space="preserve">Oficinas Provinciales /  Santiago </t>
  </si>
  <si>
    <t>Rafael Arturo Arias Garcia</t>
  </si>
  <si>
    <t>Analista de Presupuesto</t>
  </si>
  <si>
    <t>Division de Presupuesto</t>
  </si>
  <si>
    <t>Ramon Salustrio Quiñones Rodriguez</t>
  </si>
  <si>
    <t>Encargado Administrativo Y Financiera</t>
  </si>
  <si>
    <t>Roberto Emilio Araujo Marte</t>
  </si>
  <si>
    <t>Responsable de Acceso a la Informacion</t>
  </si>
  <si>
    <t>Direccion General de Embellecimiento</t>
  </si>
  <si>
    <t>Rogers Eligio De La Cruz Caminero</t>
  </si>
  <si>
    <t>Tecnico de Comunicaciones</t>
  </si>
  <si>
    <t>Sagrario Ercira Cuevas Cabrera de Calderon</t>
  </si>
  <si>
    <t>Encargada de la Division de Compras y Contrataciones</t>
  </si>
  <si>
    <t>Sanson Espegue Peguero</t>
  </si>
  <si>
    <t>Coordinador de Almacen y Suministro</t>
  </si>
  <si>
    <t>Seccion de Almacen y Suministro</t>
  </si>
  <si>
    <t>Santa Marte Javier</t>
  </si>
  <si>
    <t>Encargada del Departamento de Comunicaciones</t>
  </si>
  <si>
    <t xml:space="preserve">Departamento De Comunicaciones </t>
  </si>
  <si>
    <t xml:space="preserve">Shaddally Maria Peguero Viña </t>
  </si>
  <si>
    <t xml:space="preserve">Analista de Compras </t>
  </si>
  <si>
    <t>Division De Compras Y Contrataciones</t>
  </si>
  <si>
    <t>Sthefany Dominguez de la Paz</t>
  </si>
  <si>
    <t>Analista de Compras y Contrataciones</t>
  </si>
  <si>
    <t>Wilson Raul Estrella Checo</t>
  </si>
  <si>
    <t>Analista de proyecto</t>
  </si>
  <si>
    <t>Yomery Dominguez Lahoz</t>
  </si>
  <si>
    <t>Encargada de la Division de Contabilidad</t>
  </si>
  <si>
    <t>Yoni Roberto Carpio</t>
  </si>
  <si>
    <t>Encargado de la Division Juridica</t>
  </si>
  <si>
    <t>Yunise Yokasta Huggins Trinidad</t>
  </si>
  <si>
    <t>Enc. Oficina Provicial la Romana</t>
  </si>
  <si>
    <t>Oficinas Provinciales / La Romana</t>
  </si>
  <si>
    <t xml:space="preserve">Yureidy Díaz Adames </t>
  </si>
  <si>
    <t>TOTAL DE EMPLEADOS (45)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</si>
  <si>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</si>
  <si>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</si>
  <si>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</si>
  <si>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RD$1,919.78 por cada dependiente adicional registrado</t>
  </si>
  <si>
    <t xml:space="preserve">                                                     CORRESPONDIENTE AL MES DE JUNIO 2026</t>
  </si>
  <si>
    <t xml:space="preserve">                                                            NÓMINA EMPLEADOS TEMPORALES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</si>
</sst>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0">
    <xf numFmtId="0" fontId="0" fillId="0" borderId="0" xfId="0"/>
    <xf numFmtId="0" fontId="0" fillId="0" borderId="0" xfId="0" applyAlignment="1">
      <alignment horizontal="left"/>
    </xf>
    <xf numFmtId="0" fontId="0" fillId="0" borderId="0" xfId="0" applyFill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14" fontId="2" fillId="0" borderId="13" xfId="0" applyNumberFormat="1" applyFont="1" applyFill="1" applyBorder="1" applyAlignment="1">
      <alignment horizontal="center" vertical="center"/>
    </xf>
    <xf numFmtId="14" fontId="2" fillId="2" borderId="13" xfId="0" applyNumberFormat="1" applyFont="1" applyFill="1" applyBorder="1" applyAlignment="1">
      <alignment horizontal="center" vertical="center"/>
    </xf>
    <xf numFmtId="164" fontId="2" fillId="0" borderId="1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13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4" fontId="2" fillId="0" borderId="16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4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left" vertical="center"/>
    </xf>
    <xf numFmtId="164" fontId="2" fillId="0" borderId="21" xfId="0" applyNumberFormat="1" applyFont="1" applyFill="1" applyBorder="1" applyAlignment="1">
      <alignment horizontal="center" vertical="center"/>
    </xf>
    <xf numFmtId="4" fontId="2" fillId="0" borderId="21" xfId="0" applyNumberFormat="1" applyFont="1" applyFill="1" applyBorder="1" applyAlignment="1">
      <alignment horizontal="center" vertical="center"/>
    </xf>
    <xf numFmtId="44" fontId="2" fillId="0" borderId="1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44" fontId="2" fillId="0" borderId="17" xfId="0" applyNumberFormat="1" applyFont="1" applyFill="1" applyBorder="1" applyAlignment="1">
      <alignment horizontal="center" vertical="center"/>
    </xf>
    <xf numFmtId="4" fontId="2" fillId="0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44" fontId="2" fillId="0" borderId="12" xfId="0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left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4" fontId="4" fillId="0" borderId="13" xfId="0" applyNumberFormat="1" applyFont="1" applyFill="1" applyBorder="1" applyAlignment="1">
      <alignment horizontal="center" vertical="center"/>
    </xf>
    <xf numFmtId="14" fontId="4" fillId="2" borderId="13" xfId="0" applyNumberFormat="1" applyFont="1" applyFill="1" applyBorder="1" applyAlignment="1">
      <alignment horizontal="center" vertical="center"/>
    </xf>
    <xf numFmtId="4" fontId="5" fillId="0" borderId="17" xfId="1" applyNumberFormat="1" applyFont="1" applyFill="1" applyBorder="1" applyAlignment="1">
      <alignment horizontal="center" vertical="center"/>
    </xf>
    <xf numFmtId="4" fontId="5" fillId="0" borderId="24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44" fontId="2" fillId="0" borderId="8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164" fontId="4" fillId="0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Border="1" applyAlignment="1">
      <alignment horizontal="center" vertical="center"/>
    </xf>
    <xf numFmtId="44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4" fontId="3" fillId="0" borderId="25" xfId="0" applyNumberFormat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/>
    <xf numFmtId="0" fontId="2" fillId="0" borderId="3" xfId="0" applyFont="1" applyFill="1" applyBorder="1"/>
    <xf numFmtId="0" fontId="2" fillId="0" borderId="10" xfId="0" applyFont="1" applyFill="1" applyBorder="1"/>
    <xf numFmtId="0" fontId="2" fillId="0" borderId="14" xfId="0" applyFont="1" applyFill="1" applyBorder="1"/>
    <xf numFmtId="0" fontId="2" fillId="0" borderId="11" xfId="0" applyFont="1" applyFill="1" applyBorder="1"/>
    <xf numFmtId="0" fontId="3" fillId="0" borderId="4" xfId="0" applyFont="1" applyFill="1" applyBorder="1" applyAlignment="1">
      <alignment horizontal="center" vertical="center" wrapText="1"/>
    </xf>
    <xf numFmtId="0" fontId="2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/>
  </cellXfs>
  <cellStyles count="2">
    <cellStyle name="Millares" xfId="1" builtinId="3"/>
    <cellStyle name="Normal" xfId="0" builtinId="0"/>
  </cellStyles>
  <dxfs count="16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419100</xdr:colOff>
      <xdr:row>0</xdr:row>
      <xdr:rowOff>0</xdr:rowOff>
    </xdr:from>
    <xdr:ext cx="5133975" cy="331470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868400" y="0"/>
          <a:ext cx="5133975" cy="3314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6"/>
  <sheetViews>
    <sheetView tabSelected="1" topLeftCell="B59" workbookViewId="0">
      <selection activeCell="G41" sqref="G41"/>
    </sheetView>
  </sheetViews>
  <sheetFormatPr baseColWidth="10" defaultRowHeight="15" x14ac:dyDescent="0.25"/>
  <cols>
    <col min="1" max="1" width="6.7109375" customWidth="1"/>
    <col min="2" max="2" width="41.85546875" customWidth="1"/>
    <col min="3" max="3" width="48.85546875" customWidth="1"/>
    <col min="4" max="4" width="65.140625" customWidth="1"/>
    <col min="5" max="5" width="14.85546875" customWidth="1"/>
    <col min="6" max="6" width="12.5703125" customWidth="1"/>
    <col min="7" max="7" width="11.7109375" customWidth="1"/>
    <col min="8" max="8" width="17.28515625" customWidth="1"/>
    <col min="9" max="9" width="13.7109375" customWidth="1"/>
    <col min="10" max="10" width="13.28515625" customWidth="1"/>
    <col min="11" max="11" width="12" customWidth="1"/>
    <col min="12" max="12" width="14.140625" customWidth="1"/>
    <col min="13" max="13" width="13.85546875" customWidth="1"/>
    <col min="14" max="15" width="13.5703125" customWidth="1"/>
    <col min="16" max="16" width="13.28515625" customWidth="1"/>
    <col min="17" max="17" width="13.7109375" customWidth="1"/>
    <col min="18" max="18" width="11.5703125" customWidth="1"/>
    <col min="19" max="19" width="14" customWidth="1"/>
    <col min="20" max="20" width="16.5703125" customWidth="1"/>
    <col min="21" max="21" width="13" customWidth="1"/>
    <col min="22" max="22" width="17.42578125" customWidth="1"/>
  </cols>
  <sheetData>
    <row r="1" spans="1:24" x14ac:dyDescent="0.25">
      <c r="B1" s="1"/>
      <c r="C1" s="1"/>
      <c r="D1" s="1"/>
      <c r="G1" s="2"/>
    </row>
    <row r="2" spans="1:24" x14ac:dyDescent="0.25">
      <c r="B2" s="1"/>
      <c r="C2" s="1"/>
      <c r="D2" s="1"/>
      <c r="G2" s="2"/>
    </row>
    <row r="3" spans="1:24" x14ac:dyDescent="0.25">
      <c r="B3" s="1"/>
      <c r="C3" s="1"/>
      <c r="D3" s="1"/>
      <c r="G3" s="2"/>
    </row>
    <row r="4" spans="1:24" x14ac:dyDescent="0.25">
      <c r="B4" s="1"/>
      <c r="C4" s="1"/>
      <c r="D4" s="1"/>
      <c r="G4" s="2"/>
    </row>
    <row r="5" spans="1:24" x14ac:dyDescent="0.25">
      <c r="B5" s="1"/>
      <c r="C5" s="1"/>
      <c r="D5" s="1"/>
      <c r="G5" s="2"/>
    </row>
    <row r="6" spans="1:24" ht="15.75" x14ac:dyDescent="0.25">
      <c r="A6" s="3"/>
      <c r="B6" s="4"/>
      <c r="C6" s="4"/>
      <c r="D6" s="4"/>
      <c r="E6" s="5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6"/>
      <c r="S6" s="5"/>
      <c r="T6" s="5"/>
      <c r="U6" s="5"/>
      <c r="V6" s="6"/>
      <c r="W6" s="5"/>
      <c r="X6" s="5"/>
    </row>
    <row r="7" spans="1:24" ht="15.75" x14ac:dyDescent="0.25">
      <c r="A7" s="3"/>
      <c r="B7" s="4"/>
      <c r="C7" s="4"/>
      <c r="D7" s="4"/>
      <c r="E7" s="5"/>
      <c r="F7" s="6"/>
      <c r="G7" s="6"/>
      <c r="H7" s="6"/>
      <c r="I7" s="6"/>
      <c r="J7" s="6"/>
      <c r="K7" s="6"/>
      <c r="L7" s="6"/>
      <c r="M7" s="5"/>
      <c r="N7" s="5"/>
      <c r="O7" s="5"/>
      <c r="P7" s="5"/>
      <c r="Q7" s="5"/>
      <c r="R7" s="6"/>
      <c r="S7" s="5"/>
      <c r="T7" s="5"/>
      <c r="U7" s="5"/>
      <c r="V7" s="6"/>
      <c r="W7" s="5"/>
      <c r="X7" s="5"/>
    </row>
    <row r="8" spans="1:24" ht="15.75" x14ac:dyDescent="0.25">
      <c r="A8" s="3"/>
      <c r="B8" s="4"/>
      <c r="C8" s="4"/>
      <c r="D8" s="4"/>
      <c r="E8" s="5"/>
      <c r="F8" s="6"/>
      <c r="G8" s="6"/>
      <c r="H8" s="6"/>
      <c r="I8" s="6"/>
      <c r="J8" s="6"/>
      <c r="K8" s="6"/>
      <c r="L8" s="6"/>
      <c r="M8" s="5"/>
      <c r="N8" s="5"/>
      <c r="O8" s="5"/>
      <c r="P8" s="5"/>
      <c r="Q8" s="5"/>
      <c r="R8" s="6"/>
      <c r="S8" s="5"/>
      <c r="T8" s="5"/>
      <c r="U8" s="5"/>
      <c r="V8" s="6"/>
      <c r="W8" s="5"/>
      <c r="X8" s="5"/>
    </row>
    <row r="9" spans="1:24" ht="15.75" x14ac:dyDescent="0.25">
      <c r="A9" s="3"/>
      <c r="B9" s="4"/>
      <c r="C9" s="4"/>
      <c r="D9" s="4"/>
      <c r="E9" s="5"/>
      <c r="F9" s="6"/>
      <c r="G9" s="6"/>
      <c r="H9" s="6"/>
      <c r="I9" s="6"/>
      <c r="J9" s="6"/>
      <c r="K9" s="6"/>
      <c r="L9" s="6"/>
      <c r="M9" s="5"/>
      <c r="N9" s="5"/>
      <c r="O9" s="5"/>
      <c r="P9" s="5"/>
      <c r="Q9" s="5"/>
      <c r="R9" s="6"/>
      <c r="S9" s="5"/>
      <c r="T9" s="5"/>
      <c r="U9" s="5"/>
      <c r="V9" s="6"/>
      <c r="W9" s="5"/>
      <c r="X9" s="5"/>
    </row>
    <row r="10" spans="1:24" ht="15.75" x14ac:dyDescent="0.25">
      <c r="A10" s="3"/>
      <c r="B10" s="4"/>
      <c r="C10" s="4"/>
      <c r="D10" s="4"/>
      <c r="E10" s="5"/>
      <c r="F10" s="6"/>
      <c r="G10" s="6"/>
      <c r="H10" s="6"/>
      <c r="I10" s="6"/>
      <c r="J10" s="6"/>
      <c r="K10" s="6"/>
      <c r="L10" s="6"/>
      <c r="M10" s="5"/>
      <c r="N10" s="5"/>
      <c r="O10" s="5"/>
      <c r="P10" s="5"/>
      <c r="Q10" s="5"/>
      <c r="R10" s="6"/>
      <c r="S10" s="5"/>
      <c r="T10" s="5"/>
      <c r="U10" s="5"/>
      <c r="V10" s="6"/>
      <c r="W10" s="5"/>
      <c r="X10" s="5"/>
    </row>
    <row r="11" spans="1:24" ht="15.75" x14ac:dyDescent="0.25">
      <c r="A11" s="3"/>
      <c r="B11" s="4"/>
      <c r="C11" s="4"/>
      <c r="D11" s="4"/>
      <c r="E11" s="5"/>
      <c r="F11" s="6"/>
      <c r="G11" s="6"/>
      <c r="H11" s="6"/>
      <c r="I11" s="6"/>
      <c r="J11" s="6"/>
      <c r="K11" s="6"/>
      <c r="L11" s="6"/>
      <c r="M11" s="5"/>
      <c r="N11" s="5"/>
      <c r="O11" s="5"/>
      <c r="P11" s="5"/>
      <c r="Q11" s="5"/>
      <c r="R11" s="6"/>
      <c r="S11" s="5"/>
      <c r="T11" s="5"/>
      <c r="U11" s="5"/>
      <c r="V11" s="6"/>
      <c r="W11" s="5"/>
      <c r="X11" s="5"/>
    </row>
    <row r="12" spans="1:24" ht="15.75" x14ac:dyDescent="0.25">
      <c r="A12" s="3"/>
      <c r="B12" s="4"/>
      <c r="C12" s="4"/>
      <c r="D12" s="4"/>
      <c r="E12" s="5"/>
      <c r="F12" s="6"/>
      <c r="G12" s="6"/>
      <c r="H12" s="6"/>
      <c r="I12" s="6"/>
      <c r="J12" s="6"/>
      <c r="K12" s="6"/>
      <c r="L12" s="6"/>
      <c r="M12" s="5"/>
      <c r="N12" s="5"/>
      <c r="O12" s="5"/>
      <c r="P12" s="5"/>
      <c r="Q12" s="5"/>
      <c r="R12" s="6"/>
      <c r="S12" s="5"/>
      <c r="T12" s="5"/>
      <c r="U12" s="5"/>
      <c r="V12" s="6"/>
      <c r="W12" s="5"/>
      <c r="X12" s="5"/>
    </row>
    <row r="13" spans="1:24" ht="15.75" x14ac:dyDescent="0.25">
      <c r="A13" s="3"/>
      <c r="B13" s="4"/>
      <c r="C13" s="4"/>
      <c r="D13" s="4"/>
      <c r="E13" s="5"/>
      <c r="F13" s="6"/>
      <c r="G13" s="6"/>
      <c r="H13" s="5"/>
      <c r="I13" s="5"/>
      <c r="J13" s="5"/>
      <c r="K13" s="5"/>
      <c r="L13" s="5"/>
      <c r="M13" s="5"/>
      <c r="N13" s="5"/>
      <c r="O13" s="5"/>
      <c r="P13" s="5"/>
      <c r="Q13" s="5"/>
      <c r="R13" s="6"/>
      <c r="S13" s="5"/>
      <c r="T13" s="5"/>
      <c r="U13" s="5"/>
      <c r="V13" s="6"/>
      <c r="W13" s="5"/>
      <c r="X13" s="5"/>
    </row>
    <row r="14" spans="1:24" ht="15.75" x14ac:dyDescent="0.25">
      <c r="A14" s="3"/>
      <c r="B14" s="4"/>
      <c r="C14" s="4"/>
      <c r="D14" s="4"/>
      <c r="E14" s="5"/>
      <c r="F14" s="6"/>
      <c r="G14" s="6"/>
      <c r="H14" s="5"/>
      <c r="I14" s="5"/>
      <c r="J14" s="5"/>
      <c r="K14" s="5"/>
      <c r="L14" s="5"/>
      <c r="M14" s="5"/>
      <c r="N14" s="5"/>
      <c r="O14" s="5"/>
      <c r="P14" s="5"/>
      <c r="Q14" s="5"/>
      <c r="R14" s="6"/>
      <c r="S14" s="5"/>
      <c r="T14" s="5"/>
      <c r="U14" s="5"/>
      <c r="V14" s="6"/>
      <c r="W14" s="5"/>
      <c r="X14" s="5"/>
    </row>
    <row r="15" spans="1:24" ht="15.75" x14ac:dyDescent="0.25">
      <c r="A15" s="3"/>
      <c r="B15" s="4"/>
      <c r="C15" s="4"/>
      <c r="D15" s="4"/>
      <c r="E15" s="5"/>
      <c r="F15" s="6"/>
      <c r="G15" s="94" t="s">
        <v>153</v>
      </c>
      <c r="H15" s="94"/>
      <c r="I15" s="94"/>
      <c r="J15" s="94"/>
      <c r="K15" s="94"/>
      <c r="L15" s="94"/>
      <c r="M15" s="5"/>
      <c r="N15" s="5"/>
      <c r="O15" s="7"/>
      <c r="P15" s="5"/>
      <c r="Q15" s="5"/>
      <c r="R15" s="6"/>
      <c r="S15" s="5"/>
      <c r="T15" s="5"/>
      <c r="U15" s="5"/>
      <c r="V15" s="6"/>
      <c r="W15" s="5"/>
      <c r="X15" s="5"/>
    </row>
    <row r="16" spans="1:24" ht="15.75" x14ac:dyDescent="0.25">
      <c r="A16" s="3"/>
      <c r="B16" s="4"/>
      <c r="C16" s="4"/>
      <c r="D16" s="4"/>
      <c r="E16" s="5"/>
      <c r="F16" s="6"/>
      <c r="G16" s="94" t="s">
        <v>152</v>
      </c>
      <c r="H16" s="94"/>
      <c r="I16" s="94"/>
      <c r="J16" s="94"/>
      <c r="K16" s="94"/>
      <c r="L16" s="94"/>
      <c r="M16" s="7"/>
      <c r="N16" s="7"/>
      <c r="O16" s="5"/>
      <c r="P16" s="5"/>
      <c r="Q16" s="5"/>
      <c r="R16" s="6"/>
      <c r="S16" s="5"/>
      <c r="T16" s="5"/>
      <c r="U16" s="5"/>
      <c r="V16" s="6"/>
      <c r="W16" s="5"/>
      <c r="X16" s="5"/>
    </row>
    <row r="17" spans="1:24" ht="15.75" x14ac:dyDescent="0.25">
      <c r="A17" s="3"/>
      <c r="B17" s="4"/>
      <c r="C17" s="4"/>
      <c r="D17" s="4"/>
      <c r="E17" s="5"/>
      <c r="F17" s="6"/>
      <c r="G17" s="6"/>
      <c r="H17" s="6"/>
      <c r="I17" s="6"/>
      <c r="J17" s="6"/>
      <c r="K17" s="6"/>
      <c r="L17" s="6"/>
      <c r="M17" s="5"/>
      <c r="N17" s="5"/>
      <c r="O17" s="5"/>
      <c r="P17" s="5"/>
      <c r="Q17" s="5"/>
      <c r="R17" s="6"/>
      <c r="S17" s="5"/>
      <c r="T17" s="5"/>
      <c r="U17" s="5"/>
      <c r="V17" s="6"/>
      <c r="W17" s="5"/>
      <c r="X17" s="5"/>
    </row>
    <row r="18" spans="1:24" ht="15.75" x14ac:dyDescent="0.25">
      <c r="A18" s="8"/>
      <c r="B18" s="9"/>
      <c r="C18" s="9"/>
      <c r="D18" s="10"/>
      <c r="E18" s="8"/>
      <c r="F18" s="8"/>
      <c r="G18" s="8"/>
      <c r="H18" s="8"/>
      <c r="I18" s="95" t="s">
        <v>0</v>
      </c>
      <c r="J18" s="8"/>
      <c r="K18" s="11"/>
      <c r="L18" s="11"/>
      <c r="M18" s="86" t="s">
        <v>1</v>
      </c>
      <c r="N18" s="88"/>
      <c r="O18" s="95" t="s">
        <v>2</v>
      </c>
      <c r="P18" s="98" t="s">
        <v>3</v>
      </c>
      <c r="Q18" s="99"/>
      <c r="R18" s="93"/>
      <c r="S18" s="8"/>
      <c r="T18" s="86" t="s">
        <v>4</v>
      </c>
      <c r="U18" s="87"/>
      <c r="V18" s="87"/>
      <c r="W18" s="87"/>
      <c r="X18" s="88"/>
    </row>
    <row r="19" spans="1:24" ht="47.25" x14ac:dyDescent="0.25">
      <c r="A19" s="12"/>
      <c r="B19" s="13"/>
      <c r="C19" s="13"/>
      <c r="D19" s="14"/>
      <c r="E19" s="12"/>
      <c r="F19" s="12"/>
      <c r="G19" s="12"/>
      <c r="H19" s="12"/>
      <c r="I19" s="96"/>
      <c r="J19" s="12"/>
      <c r="K19" s="15"/>
      <c r="L19" s="15"/>
      <c r="M19" s="89"/>
      <c r="N19" s="91"/>
      <c r="O19" s="97"/>
      <c r="P19" s="92" t="s">
        <v>5</v>
      </c>
      <c r="Q19" s="93"/>
      <c r="R19" s="16" t="s">
        <v>6</v>
      </c>
      <c r="S19" s="17"/>
      <c r="T19" s="89"/>
      <c r="U19" s="90"/>
      <c r="V19" s="90"/>
      <c r="W19" s="90"/>
      <c r="X19" s="91"/>
    </row>
    <row r="20" spans="1:24" ht="47.25" x14ac:dyDescent="0.25">
      <c r="A20" s="8" t="s">
        <v>7</v>
      </c>
      <c r="B20" s="8" t="s">
        <v>8</v>
      </c>
      <c r="C20" s="8" t="s">
        <v>9</v>
      </c>
      <c r="D20" s="8" t="s">
        <v>10</v>
      </c>
      <c r="E20" s="16" t="s">
        <v>11</v>
      </c>
      <c r="F20" s="16" t="s">
        <v>12</v>
      </c>
      <c r="G20" s="16" t="s">
        <v>13</v>
      </c>
      <c r="H20" s="16" t="s">
        <v>14</v>
      </c>
      <c r="I20" s="97"/>
      <c r="J20" s="16" t="s">
        <v>15</v>
      </c>
      <c r="K20" s="16" t="s">
        <v>16</v>
      </c>
      <c r="L20" s="16" t="s">
        <v>17</v>
      </c>
      <c r="M20" s="16" t="s">
        <v>18</v>
      </c>
      <c r="N20" s="16" t="s">
        <v>19</v>
      </c>
      <c r="O20" s="18" t="s">
        <v>20</v>
      </c>
      <c r="P20" s="16" t="s">
        <v>21</v>
      </c>
      <c r="Q20" s="16" t="s">
        <v>22</v>
      </c>
      <c r="R20" s="16" t="s">
        <v>23</v>
      </c>
      <c r="S20" s="16" t="s">
        <v>24</v>
      </c>
      <c r="T20" s="16" t="s">
        <v>25</v>
      </c>
      <c r="U20" s="16" t="s">
        <v>26</v>
      </c>
      <c r="V20" s="16" t="s">
        <v>27</v>
      </c>
      <c r="W20" s="16" t="s">
        <v>28</v>
      </c>
      <c r="X20" s="16" t="s">
        <v>29</v>
      </c>
    </row>
    <row r="21" spans="1:24" ht="51.75" customHeight="1" x14ac:dyDescent="0.25">
      <c r="A21" s="19">
        <v>1</v>
      </c>
      <c r="B21" s="20" t="s">
        <v>30</v>
      </c>
      <c r="C21" s="21" t="s">
        <v>31</v>
      </c>
      <c r="D21" s="20" t="s">
        <v>32</v>
      </c>
      <c r="E21" s="22" t="s">
        <v>33</v>
      </c>
      <c r="F21" s="23">
        <v>46113</v>
      </c>
      <c r="G21" s="24">
        <v>46296</v>
      </c>
      <c r="H21" s="25">
        <v>50000</v>
      </c>
      <c r="I21" s="26">
        <v>3708</v>
      </c>
      <c r="J21" s="27">
        <v>25</v>
      </c>
      <c r="K21" s="28">
        <v>100</v>
      </c>
      <c r="L21" s="29">
        <v>0</v>
      </c>
      <c r="M21" s="30">
        <f t="shared" ref="M21:M65" si="0">H21*2.87%</f>
        <v>1435</v>
      </c>
      <c r="N21" s="27">
        <f t="shared" ref="N21:N32" si="1">H21*7.1%</f>
        <v>3549.9999999999995</v>
      </c>
      <c r="O21" s="27">
        <f>H21*1.2%</f>
        <v>600</v>
      </c>
      <c r="P21" s="27">
        <f t="shared" ref="P21:P54" si="2">H21*3.04%</f>
        <v>1520</v>
      </c>
      <c r="Q21" s="26">
        <f t="shared" ref="Q21:Q36" si="3">H21*7.09%</f>
        <v>3545.0000000000005</v>
      </c>
      <c r="R21" s="27">
        <v>0</v>
      </c>
      <c r="S21" s="30">
        <f t="shared" ref="S21:S64" si="4">M21+P21</f>
        <v>2955</v>
      </c>
      <c r="T21" s="27">
        <f t="shared" ref="T21:T65" si="5">I21+J21+K21+M21+P21+L21+R21</f>
        <v>6788</v>
      </c>
      <c r="U21" s="27">
        <f t="shared" ref="U21:U64" si="6">N21+O21+Q21</f>
        <v>7695</v>
      </c>
      <c r="V21" s="27">
        <f t="shared" ref="V21:V65" si="7">H21-T21</f>
        <v>43212</v>
      </c>
      <c r="W21" s="31" t="s">
        <v>34</v>
      </c>
      <c r="X21" s="32" t="s">
        <v>35</v>
      </c>
    </row>
    <row r="22" spans="1:24" ht="51.75" customHeight="1" x14ac:dyDescent="0.25">
      <c r="A22" s="19">
        <v>2</v>
      </c>
      <c r="B22" s="20" t="s">
        <v>36</v>
      </c>
      <c r="C22" s="21" t="s">
        <v>37</v>
      </c>
      <c r="D22" s="33" t="s">
        <v>38</v>
      </c>
      <c r="E22" s="22" t="s">
        <v>33</v>
      </c>
      <c r="F22" s="23">
        <v>46023</v>
      </c>
      <c r="G22" s="24">
        <v>46204</v>
      </c>
      <c r="H22" s="34">
        <v>46000</v>
      </c>
      <c r="I22" s="26">
        <v>1289.46</v>
      </c>
      <c r="J22" s="35">
        <v>25</v>
      </c>
      <c r="K22" s="36">
        <v>100</v>
      </c>
      <c r="L22" s="29">
        <v>0</v>
      </c>
      <c r="M22" s="30">
        <f t="shared" si="0"/>
        <v>1320.2</v>
      </c>
      <c r="N22" s="27">
        <f t="shared" si="1"/>
        <v>3265.9999999999995</v>
      </c>
      <c r="O22" s="27">
        <v>552</v>
      </c>
      <c r="P22" s="27">
        <f t="shared" si="2"/>
        <v>1398.4</v>
      </c>
      <c r="Q22" s="26">
        <f t="shared" si="3"/>
        <v>3261.4</v>
      </c>
      <c r="R22" s="35">
        <v>0</v>
      </c>
      <c r="S22" s="30">
        <f t="shared" si="4"/>
        <v>2718.6000000000004</v>
      </c>
      <c r="T22" s="27">
        <f t="shared" si="5"/>
        <v>4133.0599999999995</v>
      </c>
      <c r="U22" s="27">
        <f t="shared" si="6"/>
        <v>7079.4</v>
      </c>
      <c r="V22" s="27">
        <f t="shared" si="7"/>
        <v>41866.94</v>
      </c>
      <c r="W22" s="37" t="s">
        <v>34</v>
      </c>
      <c r="X22" s="31" t="s">
        <v>35</v>
      </c>
    </row>
    <row r="23" spans="1:24" ht="51.75" customHeight="1" x14ac:dyDescent="0.25">
      <c r="A23" s="19">
        <v>3</v>
      </c>
      <c r="B23" s="20" t="s">
        <v>39</v>
      </c>
      <c r="C23" s="21" t="s">
        <v>40</v>
      </c>
      <c r="D23" s="20" t="s">
        <v>41</v>
      </c>
      <c r="E23" s="22" t="s">
        <v>33</v>
      </c>
      <c r="F23" s="23">
        <v>46113</v>
      </c>
      <c r="G23" s="24">
        <v>46296</v>
      </c>
      <c r="H23" s="34">
        <v>30000</v>
      </c>
      <c r="I23" s="26">
        <v>0</v>
      </c>
      <c r="J23" s="35">
        <v>25</v>
      </c>
      <c r="K23" s="36">
        <v>100</v>
      </c>
      <c r="L23" s="29">
        <v>0</v>
      </c>
      <c r="M23" s="30">
        <f t="shared" si="0"/>
        <v>861</v>
      </c>
      <c r="N23" s="27">
        <f t="shared" si="1"/>
        <v>2130</v>
      </c>
      <c r="O23" s="27">
        <v>360</v>
      </c>
      <c r="P23" s="27">
        <f t="shared" si="2"/>
        <v>912</v>
      </c>
      <c r="Q23" s="26">
        <f t="shared" si="3"/>
        <v>2127</v>
      </c>
      <c r="R23" s="35">
        <v>786</v>
      </c>
      <c r="S23" s="30">
        <f t="shared" si="4"/>
        <v>1773</v>
      </c>
      <c r="T23" s="27">
        <f t="shared" si="5"/>
        <v>2684</v>
      </c>
      <c r="U23" s="27">
        <f t="shared" si="6"/>
        <v>4617</v>
      </c>
      <c r="V23" s="27">
        <f t="shared" si="7"/>
        <v>27316</v>
      </c>
      <c r="W23" s="37" t="s">
        <v>34</v>
      </c>
      <c r="X23" s="31" t="s">
        <v>35</v>
      </c>
    </row>
    <row r="24" spans="1:24" ht="51.75" customHeight="1" x14ac:dyDescent="0.25">
      <c r="A24" s="19">
        <v>4</v>
      </c>
      <c r="B24" s="20" t="s">
        <v>42</v>
      </c>
      <c r="C24" s="21" t="s">
        <v>43</v>
      </c>
      <c r="D24" s="20" t="s">
        <v>44</v>
      </c>
      <c r="E24" s="22" t="s">
        <v>33</v>
      </c>
      <c r="F24" s="23">
        <v>46174</v>
      </c>
      <c r="G24" s="23">
        <v>46357</v>
      </c>
      <c r="H24" s="34">
        <v>45000</v>
      </c>
      <c r="I24" s="26">
        <v>1148.33</v>
      </c>
      <c r="J24" s="35">
        <v>25</v>
      </c>
      <c r="K24" s="36">
        <v>100</v>
      </c>
      <c r="L24" s="29">
        <v>0</v>
      </c>
      <c r="M24" s="30">
        <f t="shared" si="0"/>
        <v>1291.5</v>
      </c>
      <c r="N24" s="27">
        <f t="shared" si="1"/>
        <v>3194.9999999999995</v>
      </c>
      <c r="O24" s="27">
        <v>540</v>
      </c>
      <c r="P24" s="27">
        <f t="shared" si="2"/>
        <v>1368</v>
      </c>
      <c r="Q24" s="26">
        <f t="shared" si="3"/>
        <v>3190.5</v>
      </c>
      <c r="R24" s="35">
        <v>0</v>
      </c>
      <c r="S24" s="30">
        <f t="shared" si="4"/>
        <v>2659.5</v>
      </c>
      <c r="T24" s="27">
        <f t="shared" si="5"/>
        <v>3932.83</v>
      </c>
      <c r="U24" s="27">
        <f t="shared" si="6"/>
        <v>6925.5</v>
      </c>
      <c r="V24" s="27">
        <f t="shared" si="7"/>
        <v>41067.17</v>
      </c>
      <c r="W24" s="37" t="s">
        <v>34</v>
      </c>
      <c r="X24" s="32" t="s">
        <v>35</v>
      </c>
    </row>
    <row r="25" spans="1:24" ht="51.75" customHeight="1" x14ac:dyDescent="0.25">
      <c r="A25" s="19">
        <v>5</v>
      </c>
      <c r="B25" s="20" t="s">
        <v>45</v>
      </c>
      <c r="C25" s="21" t="s">
        <v>46</v>
      </c>
      <c r="D25" s="20" t="s">
        <v>47</v>
      </c>
      <c r="E25" s="22" t="s">
        <v>33</v>
      </c>
      <c r="F25" s="23">
        <v>46023</v>
      </c>
      <c r="G25" s="24">
        <v>46204</v>
      </c>
      <c r="H25" s="34">
        <v>50000</v>
      </c>
      <c r="I25" s="26">
        <v>1854</v>
      </c>
      <c r="J25" s="35">
        <v>25</v>
      </c>
      <c r="K25" s="36">
        <v>100</v>
      </c>
      <c r="L25" s="29">
        <v>0</v>
      </c>
      <c r="M25" s="30">
        <f t="shared" si="0"/>
        <v>1435</v>
      </c>
      <c r="N25" s="27">
        <f t="shared" si="1"/>
        <v>3549.9999999999995</v>
      </c>
      <c r="O25" s="27">
        <f>H25*1.2%</f>
        <v>600</v>
      </c>
      <c r="P25" s="27">
        <f t="shared" si="2"/>
        <v>1520</v>
      </c>
      <c r="Q25" s="26">
        <f t="shared" si="3"/>
        <v>3545.0000000000005</v>
      </c>
      <c r="R25" s="35">
        <v>0</v>
      </c>
      <c r="S25" s="30">
        <f t="shared" si="4"/>
        <v>2955</v>
      </c>
      <c r="T25" s="27">
        <f t="shared" si="5"/>
        <v>4934</v>
      </c>
      <c r="U25" s="27">
        <f t="shared" si="6"/>
        <v>7695</v>
      </c>
      <c r="V25" s="27">
        <f t="shared" si="7"/>
        <v>45066</v>
      </c>
      <c r="W25" s="37" t="s">
        <v>34</v>
      </c>
      <c r="X25" s="32" t="s">
        <v>35</v>
      </c>
    </row>
    <row r="26" spans="1:24" ht="51.75" customHeight="1" x14ac:dyDescent="0.25">
      <c r="A26" s="19">
        <v>6</v>
      </c>
      <c r="B26" s="20" t="s">
        <v>48</v>
      </c>
      <c r="C26" s="21" t="s">
        <v>49</v>
      </c>
      <c r="D26" s="38" t="s">
        <v>50</v>
      </c>
      <c r="E26" s="22" t="s">
        <v>33</v>
      </c>
      <c r="F26" s="23">
        <v>46054</v>
      </c>
      <c r="G26" s="24">
        <v>46235</v>
      </c>
      <c r="H26" s="34">
        <v>90000</v>
      </c>
      <c r="I26" s="26">
        <v>9753.1200000000008</v>
      </c>
      <c r="J26" s="35">
        <v>25</v>
      </c>
      <c r="K26" s="36">
        <v>100</v>
      </c>
      <c r="L26" s="29">
        <v>0</v>
      </c>
      <c r="M26" s="30">
        <f t="shared" si="0"/>
        <v>2583</v>
      </c>
      <c r="N26" s="27">
        <f t="shared" si="1"/>
        <v>6389.9999999999991</v>
      </c>
      <c r="O26" s="27">
        <v>1080</v>
      </c>
      <c r="P26" s="27">
        <f t="shared" si="2"/>
        <v>2736</v>
      </c>
      <c r="Q26" s="26">
        <f t="shared" si="3"/>
        <v>6381</v>
      </c>
      <c r="R26" s="35">
        <v>0</v>
      </c>
      <c r="S26" s="30">
        <f t="shared" si="4"/>
        <v>5319</v>
      </c>
      <c r="T26" s="27">
        <f t="shared" si="5"/>
        <v>15197.12</v>
      </c>
      <c r="U26" s="27">
        <f t="shared" si="6"/>
        <v>13851</v>
      </c>
      <c r="V26" s="27">
        <f t="shared" si="7"/>
        <v>74802.880000000005</v>
      </c>
      <c r="W26" s="37" t="s">
        <v>51</v>
      </c>
      <c r="X26" s="32" t="s">
        <v>35</v>
      </c>
    </row>
    <row r="27" spans="1:24" ht="51.75" customHeight="1" x14ac:dyDescent="0.25">
      <c r="A27" s="19">
        <v>7</v>
      </c>
      <c r="B27" s="20" t="s">
        <v>52</v>
      </c>
      <c r="C27" s="21" t="s">
        <v>53</v>
      </c>
      <c r="D27" s="20" t="s">
        <v>54</v>
      </c>
      <c r="E27" s="22" t="s">
        <v>33</v>
      </c>
      <c r="F27" s="23">
        <v>46143</v>
      </c>
      <c r="G27" s="24">
        <v>46327</v>
      </c>
      <c r="H27" s="34">
        <v>45000</v>
      </c>
      <c r="I27" s="26">
        <v>2296.66</v>
      </c>
      <c r="J27" s="35">
        <v>25</v>
      </c>
      <c r="K27" s="36">
        <v>100</v>
      </c>
      <c r="L27" s="29">
        <v>8388.1299999999992</v>
      </c>
      <c r="M27" s="30">
        <f t="shared" si="0"/>
        <v>1291.5</v>
      </c>
      <c r="N27" s="27">
        <f t="shared" si="1"/>
        <v>3194.9999999999995</v>
      </c>
      <c r="O27" s="27">
        <v>540</v>
      </c>
      <c r="P27" s="27">
        <f t="shared" si="2"/>
        <v>1368</v>
      </c>
      <c r="Q27" s="26">
        <f t="shared" si="3"/>
        <v>3190.5</v>
      </c>
      <c r="R27" s="35">
        <v>0</v>
      </c>
      <c r="S27" s="30">
        <f t="shared" si="4"/>
        <v>2659.5</v>
      </c>
      <c r="T27" s="27">
        <f t="shared" si="5"/>
        <v>13469.289999999999</v>
      </c>
      <c r="U27" s="27">
        <f t="shared" si="6"/>
        <v>6925.5</v>
      </c>
      <c r="V27" s="27">
        <f t="shared" si="7"/>
        <v>31530.71</v>
      </c>
      <c r="W27" s="37" t="s">
        <v>51</v>
      </c>
      <c r="X27" s="31" t="s">
        <v>35</v>
      </c>
    </row>
    <row r="28" spans="1:24" ht="51.75" customHeight="1" x14ac:dyDescent="0.25">
      <c r="A28" s="19">
        <v>8</v>
      </c>
      <c r="B28" s="39" t="s">
        <v>55</v>
      </c>
      <c r="C28" s="21" t="s">
        <v>56</v>
      </c>
      <c r="D28" s="20" t="s">
        <v>57</v>
      </c>
      <c r="E28" s="40" t="s">
        <v>33</v>
      </c>
      <c r="F28" s="23">
        <v>46174</v>
      </c>
      <c r="G28" s="23">
        <v>46357</v>
      </c>
      <c r="H28" s="41">
        <v>90000</v>
      </c>
      <c r="I28" s="26">
        <v>9753.1200000000008</v>
      </c>
      <c r="J28" s="26">
        <v>25</v>
      </c>
      <c r="K28" s="42">
        <v>100</v>
      </c>
      <c r="L28" s="29">
        <v>0</v>
      </c>
      <c r="M28" s="30">
        <f t="shared" si="0"/>
        <v>2583</v>
      </c>
      <c r="N28" s="27">
        <f t="shared" si="1"/>
        <v>6389.9999999999991</v>
      </c>
      <c r="O28" s="27">
        <v>1080</v>
      </c>
      <c r="P28" s="27">
        <f t="shared" si="2"/>
        <v>2736</v>
      </c>
      <c r="Q28" s="26">
        <f t="shared" si="3"/>
        <v>6381</v>
      </c>
      <c r="R28" s="43">
        <v>0</v>
      </c>
      <c r="S28" s="30">
        <f t="shared" si="4"/>
        <v>5319</v>
      </c>
      <c r="T28" s="27">
        <f t="shared" si="5"/>
        <v>15197.12</v>
      </c>
      <c r="U28" s="27">
        <f t="shared" si="6"/>
        <v>13851</v>
      </c>
      <c r="V28" s="27">
        <f t="shared" si="7"/>
        <v>74802.880000000005</v>
      </c>
      <c r="W28" s="31" t="s">
        <v>34</v>
      </c>
      <c r="X28" s="32" t="s">
        <v>35</v>
      </c>
    </row>
    <row r="29" spans="1:24" ht="51.75" customHeight="1" x14ac:dyDescent="0.25">
      <c r="A29" s="19">
        <v>9</v>
      </c>
      <c r="B29" s="20" t="s">
        <v>58</v>
      </c>
      <c r="C29" s="21" t="s">
        <v>59</v>
      </c>
      <c r="D29" s="33" t="s">
        <v>60</v>
      </c>
      <c r="E29" s="22" t="s">
        <v>33</v>
      </c>
      <c r="F29" s="23">
        <v>46143</v>
      </c>
      <c r="G29" s="24">
        <v>46327</v>
      </c>
      <c r="H29" s="25">
        <v>46000</v>
      </c>
      <c r="I29" s="26">
        <v>1289.46</v>
      </c>
      <c r="J29" s="27">
        <v>25</v>
      </c>
      <c r="K29" s="36">
        <v>100</v>
      </c>
      <c r="L29" s="29">
        <v>5000</v>
      </c>
      <c r="M29" s="30">
        <f t="shared" si="0"/>
        <v>1320.2</v>
      </c>
      <c r="N29" s="27">
        <f t="shared" si="1"/>
        <v>3265.9999999999995</v>
      </c>
      <c r="O29" s="27">
        <v>552</v>
      </c>
      <c r="P29" s="27">
        <f t="shared" si="2"/>
        <v>1398.4</v>
      </c>
      <c r="Q29" s="26">
        <f t="shared" si="3"/>
        <v>3261.4</v>
      </c>
      <c r="R29" s="27">
        <v>0</v>
      </c>
      <c r="S29" s="30">
        <f t="shared" si="4"/>
        <v>2718.6000000000004</v>
      </c>
      <c r="T29" s="27">
        <f t="shared" si="5"/>
        <v>9133.06</v>
      </c>
      <c r="U29" s="27">
        <f t="shared" si="6"/>
        <v>7079.4</v>
      </c>
      <c r="V29" s="27">
        <f t="shared" si="7"/>
        <v>36866.94</v>
      </c>
      <c r="W29" s="31" t="s">
        <v>34</v>
      </c>
      <c r="X29" s="31" t="s">
        <v>35</v>
      </c>
    </row>
    <row r="30" spans="1:24" ht="51.75" customHeight="1" x14ac:dyDescent="0.25">
      <c r="A30" s="19">
        <v>10</v>
      </c>
      <c r="B30" s="20" t="s">
        <v>61</v>
      </c>
      <c r="C30" s="21" t="s">
        <v>62</v>
      </c>
      <c r="D30" s="20" t="s">
        <v>63</v>
      </c>
      <c r="E30" s="22" t="s">
        <v>33</v>
      </c>
      <c r="F30" s="23">
        <v>46174</v>
      </c>
      <c r="G30" s="23">
        <v>46357</v>
      </c>
      <c r="H30" s="25">
        <v>90000</v>
      </c>
      <c r="I30" s="26">
        <v>9753.1200000000008</v>
      </c>
      <c r="J30" s="27">
        <v>25</v>
      </c>
      <c r="K30" s="36">
        <v>100</v>
      </c>
      <c r="L30" s="29">
        <v>3967.08</v>
      </c>
      <c r="M30" s="30">
        <f t="shared" si="0"/>
        <v>2583</v>
      </c>
      <c r="N30" s="27">
        <f t="shared" si="1"/>
        <v>6389.9999999999991</v>
      </c>
      <c r="O30" s="27">
        <v>1080</v>
      </c>
      <c r="P30" s="27">
        <f t="shared" si="2"/>
        <v>2736</v>
      </c>
      <c r="Q30" s="26">
        <f t="shared" si="3"/>
        <v>6381</v>
      </c>
      <c r="R30" s="27">
        <v>0</v>
      </c>
      <c r="S30" s="30">
        <f t="shared" si="4"/>
        <v>5319</v>
      </c>
      <c r="T30" s="27">
        <f t="shared" si="5"/>
        <v>19164.2</v>
      </c>
      <c r="U30" s="27">
        <f t="shared" si="6"/>
        <v>13851</v>
      </c>
      <c r="V30" s="27">
        <f t="shared" si="7"/>
        <v>70835.8</v>
      </c>
      <c r="W30" s="31" t="s">
        <v>34</v>
      </c>
      <c r="X30" s="32" t="s">
        <v>35</v>
      </c>
    </row>
    <row r="31" spans="1:24" ht="51.75" customHeight="1" x14ac:dyDescent="0.25">
      <c r="A31" s="19">
        <v>11</v>
      </c>
      <c r="B31" s="20" t="s">
        <v>64</v>
      </c>
      <c r="C31" s="21" t="s">
        <v>65</v>
      </c>
      <c r="D31" s="20" t="s">
        <v>66</v>
      </c>
      <c r="E31" s="22" t="s">
        <v>33</v>
      </c>
      <c r="F31" s="23">
        <v>46143</v>
      </c>
      <c r="G31" s="24">
        <v>46327</v>
      </c>
      <c r="H31" s="25">
        <v>90000</v>
      </c>
      <c r="I31" s="26">
        <v>9753.1200000000008</v>
      </c>
      <c r="J31" s="27">
        <v>25</v>
      </c>
      <c r="K31" s="36">
        <v>100</v>
      </c>
      <c r="L31" s="29">
        <v>0</v>
      </c>
      <c r="M31" s="30">
        <f t="shared" si="0"/>
        <v>2583</v>
      </c>
      <c r="N31" s="27">
        <f t="shared" si="1"/>
        <v>6389.9999999999991</v>
      </c>
      <c r="O31" s="27">
        <v>1080</v>
      </c>
      <c r="P31" s="27">
        <f t="shared" si="2"/>
        <v>2736</v>
      </c>
      <c r="Q31" s="26">
        <f t="shared" si="3"/>
        <v>6381</v>
      </c>
      <c r="R31" s="27">
        <v>0</v>
      </c>
      <c r="S31" s="30">
        <f t="shared" si="4"/>
        <v>5319</v>
      </c>
      <c r="T31" s="27">
        <f t="shared" si="5"/>
        <v>15197.12</v>
      </c>
      <c r="U31" s="27">
        <f t="shared" si="6"/>
        <v>13851</v>
      </c>
      <c r="V31" s="27">
        <f t="shared" si="7"/>
        <v>74802.880000000005</v>
      </c>
      <c r="W31" s="31" t="s">
        <v>51</v>
      </c>
      <c r="X31" s="32" t="s">
        <v>35</v>
      </c>
    </row>
    <row r="32" spans="1:24" ht="51.75" customHeight="1" x14ac:dyDescent="0.25">
      <c r="A32" s="19">
        <v>12</v>
      </c>
      <c r="B32" s="20" t="s">
        <v>67</v>
      </c>
      <c r="C32" s="44" t="s">
        <v>68</v>
      </c>
      <c r="D32" s="20" t="s">
        <v>69</v>
      </c>
      <c r="E32" s="22" t="s">
        <v>33</v>
      </c>
      <c r="F32" s="23">
        <v>46143</v>
      </c>
      <c r="G32" s="24">
        <v>46327</v>
      </c>
      <c r="H32" s="45">
        <v>120000</v>
      </c>
      <c r="I32" s="26">
        <v>33619.74</v>
      </c>
      <c r="J32" s="46">
        <v>25</v>
      </c>
      <c r="K32" s="28">
        <v>100</v>
      </c>
      <c r="L32" s="29">
        <v>0</v>
      </c>
      <c r="M32" s="30">
        <f t="shared" si="0"/>
        <v>3444</v>
      </c>
      <c r="N32" s="27">
        <f t="shared" si="1"/>
        <v>8520</v>
      </c>
      <c r="O32" s="46">
        <v>1114.7</v>
      </c>
      <c r="P32" s="27">
        <f t="shared" si="2"/>
        <v>3648</v>
      </c>
      <c r="Q32" s="26">
        <f t="shared" si="3"/>
        <v>8508</v>
      </c>
      <c r="R32" s="46">
        <v>0</v>
      </c>
      <c r="S32" s="30">
        <f t="shared" si="4"/>
        <v>7092</v>
      </c>
      <c r="T32" s="27">
        <f t="shared" si="5"/>
        <v>40836.74</v>
      </c>
      <c r="U32" s="27">
        <f t="shared" si="6"/>
        <v>18142.7</v>
      </c>
      <c r="V32" s="27">
        <f t="shared" si="7"/>
        <v>79163.260000000009</v>
      </c>
      <c r="W32" s="31" t="s">
        <v>34</v>
      </c>
      <c r="X32" s="47" t="s">
        <v>35</v>
      </c>
    </row>
    <row r="33" spans="1:24" ht="51.75" customHeight="1" x14ac:dyDescent="0.25">
      <c r="A33" s="19">
        <v>13</v>
      </c>
      <c r="B33" s="20" t="s">
        <v>70</v>
      </c>
      <c r="C33" s="48" t="s">
        <v>71</v>
      </c>
      <c r="D33" s="49" t="s">
        <v>72</v>
      </c>
      <c r="E33" s="22" t="s">
        <v>33</v>
      </c>
      <c r="F33" s="23">
        <v>46054</v>
      </c>
      <c r="G33" s="24">
        <v>46235</v>
      </c>
      <c r="H33" s="25">
        <v>50000</v>
      </c>
      <c r="I33" s="26">
        <v>1854</v>
      </c>
      <c r="J33" s="27">
        <v>25</v>
      </c>
      <c r="K33" s="28">
        <v>100</v>
      </c>
      <c r="L33" s="29">
        <v>0</v>
      </c>
      <c r="M33" s="30">
        <f t="shared" si="0"/>
        <v>1435</v>
      </c>
      <c r="N33" s="27">
        <v>3549.9999999999995</v>
      </c>
      <c r="O33" s="27">
        <f>H33*1.2%</f>
        <v>600</v>
      </c>
      <c r="P33" s="27">
        <f t="shared" si="2"/>
        <v>1520</v>
      </c>
      <c r="Q33" s="26">
        <f t="shared" si="3"/>
        <v>3545.0000000000005</v>
      </c>
      <c r="R33" s="27">
        <v>0</v>
      </c>
      <c r="S33" s="30">
        <f t="shared" si="4"/>
        <v>2955</v>
      </c>
      <c r="T33" s="27">
        <f t="shared" si="5"/>
        <v>4934</v>
      </c>
      <c r="U33" s="43">
        <f t="shared" si="6"/>
        <v>7695</v>
      </c>
      <c r="V33" s="43">
        <f t="shared" si="7"/>
        <v>45066</v>
      </c>
      <c r="W33" s="50" t="s">
        <v>34</v>
      </c>
      <c r="X33" s="51" t="s">
        <v>35</v>
      </c>
    </row>
    <row r="34" spans="1:24" ht="51.75" customHeight="1" x14ac:dyDescent="0.25">
      <c r="A34" s="19">
        <v>14</v>
      </c>
      <c r="B34" s="20" t="s">
        <v>73</v>
      </c>
      <c r="C34" s="21" t="s">
        <v>74</v>
      </c>
      <c r="D34" s="20" t="s">
        <v>75</v>
      </c>
      <c r="E34" s="22" t="s">
        <v>33</v>
      </c>
      <c r="F34" s="23">
        <v>46174</v>
      </c>
      <c r="G34" s="23">
        <v>46357</v>
      </c>
      <c r="H34" s="25">
        <v>75000</v>
      </c>
      <c r="I34" s="26">
        <v>6309.38</v>
      </c>
      <c r="J34" s="27">
        <v>25</v>
      </c>
      <c r="K34" s="36">
        <v>100</v>
      </c>
      <c r="L34" s="29">
        <v>1300</v>
      </c>
      <c r="M34" s="30">
        <f t="shared" si="0"/>
        <v>2152.5</v>
      </c>
      <c r="N34" s="27">
        <f t="shared" ref="N34:N57" si="8">H34*7.1%</f>
        <v>5324.9999999999991</v>
      </c>
      <c r="O34" s="27">
        <v>900</v>
      </c>
      <c r="P34" s="27">
        <f t="shared" si="2"/>
        <v>2280</v>
      </c>
      <c r="Q34" s="26">
        <f t="shared" si="3"/>
        <v>5317.5</v>
      </c>
      <c r="R34" s="27">
        <v>0</v>
      </c>
      <c r="S34" s="30">
        <f t="shared" si="4"/>
        <v>4432.5</v>
      </c>
      <c r="T34" s="27">
        <f t="shared" si="5"/>
        <v>12166.880000000001</v>
      </c>
      <c r="U34" s="52">
        <f t="shared" si="6"/>
        <v>11542.5</v>
      </c>
      <c r="V34" s="52">
        <f t="shared" si="7"/>
        <v>62833.119999999995</v>
      </c>
      <c r="W34" s="53" t="s">
        <v>51</v>
      </c>
      <c r="X34" s="54" t="s">
        <v>35</v>
      </c>
    </row>
    <row r="35" spans="1:24" ht="51.75" customHeight="1" x14ac:dyDescent="0.25">
      <c r="A35" s="19">
        <v>15</v>
      </c>
      <c r="B35" s="20" t="s">
        <v>76</v>
      </c>
      <c r="C35" s="55" t="s">
        <v>43</v>
      </c>
      <c r="D35" s="33" t="s">
        <v>77</v>
      </c>
      <c r="E35" s="22" t="s">
        <v>33</v>
      </c>
      <c r="F35" s="23">
        <v>46054</v>
      </c>
      <c r="G35" s="24">
        <v>46235</v>
      </c>
      <c r="H35" s="25">
        <v>30000</v>
      </c>
      <c r="I35" s="26">
        <v>0</v>
      </c>
      <c r="J35" s="27">
        <v>25</v>
      </c>
      <c r="K35" s="36">
        <v>100</v>
      </c>
      <c r="L35" s="29">
        <v>800</v>
      </c>
      <c r="M35" s="30">
        <f t="shared" si="0"/>
        <v>861</v>
      </c>
      <c r="N35" s="27">
        <f t="shared" si="8"/>
        <v>2130</v>
      </c>
      <c r="O35" s="27">
        <v>360</v>
      </c>
      <c r="P35" s="27">
        <f t="shared" si="2"/>
        <v>912</v>
      </c>
      <c r="Q35" s="26">
        <f t="shared" si="3"/>
        <v>2127</v>
      </c>
      <c r="R35" s="27">
        <v>0</v>
      </c>
      <c r="S35" s="30">
        <f t="shared" si="4"/>
        <v>1773</v>
      </c>
      <c r="T35" s="27">
        <f t="shared" si="5"/>
        <v>2698</v>
      </c>
      <c r="U35" s="35">
        <f t="shared" si="6"/>
        <v>4617</v>
      </c>
      <c r="V35" s="35">
        <f t="shared" si="7"/>
        <v>27302</v>
      </c>
      <c r="W35" s="37" t="s">
        <v>51</v>
      </c>
      <c r="X35" s="47" t="s">
        <v>35</v>
      </c>
    </row>
    <row r="36" spans="1:24" ht="51.75" customHeight="1" x14ac:dyDescent="0.25">
      <c r="A36" s="19">
        <v>16</v>
      </c>
      <c r="B36" s="56" t="s">
        <v>78</v>
      </c>
      <c r="C36" s="39" t="s">
        <v>79</v>
      </c>
      <c r="D36" s="57" t="s">
        <v>80</v>
      </c>
      <c r="E36" s="22" t="s">
        <v>33</v>
      </c>
      <c r="F36" s="23">
        <v>46174</v>
      </c>
      <c r="G36" s="23">
        <v>46357</v>
      </c>
      <c r="H36" s="41">
        <v>50000</v>
      </c>
      <c r="I36" s="26">
        <v>1854</v>
      </c>
      <c r="J36" s="27">
        <v>25</v>
      </c>
      <c r="K36" s="28">
        <v>100</v>
      </c>
      <c r="L36" s="29">
        <v>0</v>
      </c>
      <c r="M36" s="30">
        <f t="shared" si="0"/>
        <v>1435</v>
      </c>
      <c r="N36" s="27">
        <f t="shared" si="8"/>
        <v>3549.9999999999995</v>
      </c>
      <c r="O36" s="27">
        <f>H36*1.2%</f>
        <v>600</v>
      </c>
      <c r="P36" s="27">
        <f t="shared" si="2"/>
        <v>1520</v>
      </c>
      <c r="Q36" s="26">
        <f t="shared" si="3"/>
        <v>3545.0000000000005</v>
      </c>
      <c r="R36" s="27">
        <v>0</v>
      </c>
      <c r="S36" s="30">
        <f t="shared" si="4"/>
        <v>2955</v>
      </c>
      <c r="T36" s="27">
        <f t="shared" si="5"/>
        <v>4934</v>
      </c>
      <c r="U36" s="43">
        <f t="shared" si="6"/>
        <v>7695</v>
      </c>
      <c r="V36" s="43">
        <f t="shared" si="7"/>
        <v>45066</v>
      </c>
      <c r="W36" s="50" t="s">
        <v>51</v>
      </c>
      <c r="X36" s="51" t="s">
        <v>35</v>
      </c>
    </row>
    <row r="37" spans="1:24" ht="51.75" customHeight="1" x14ac:dyDescent="0.25">
      <c r="A37" s="19">
        <v>17</v>
      </c>
      <c r="B37" s="56" t="s">
        <v>81</v>
      </c>
      <c r="C37" s="39" t="s">
        <v>40</v>
      </c>
      <c r="D37" s="38" t="s">
        <v>69</v>
      </c>
      <c r="E37" s="22" t="s">
        <v>33</v>
      </c>
      <c r="F37" s="23">
        <v>46143</v>
      </c>
      <c r="G37" s="24">
        <v>46327</v>
      </c>
      <c r="H37" s="41">
        <v>46000</v>
      </c>
      <c r="I37" s="26">
        <v>1289.46</v>
      </c>
      <c r="J37" s="27">
        <v>25</v>
      </c>
      <c r="K37" s="28">
        <v>100</v>
      </c>
      <c r="L37" s="29">
        <v>0</v>
      </c>
      <c r="M37" s="30">
        <f t="shared" si="0"/>
        <v>1320.2</v>
      </c>
      <c r="N37" s="27">
        <f t="shared" si="8"/>
        <v>3265.9999999999995</v>
      </c>
      <c r="O37" s="27">
        <f>H37*1.2%</f>
        <v>552</v>
      </c>
      <c r="P37" s="27">
        <f t="shared" si="2"/>
        <v>1398.4</v>
      </c>
      <c r="Q37" s="26">
        <v>3261.4</v>
      </c>
      <c r="R37" s="27">
        <v>0</v>
      </c>
      <c r="S37" s="30">
        <f t="shared" si="4"/>
        <v>2718.6000000000004</v>
      </c>
      <c r="T37" s="27">
        <f t="shared" si="5"/>
        <v>4133.0599999999995</v>
      </c>
      <c r="U37" s="52">
        <f t="shared" si="6"/>
        <v>7079.4</v>
      </c>
      <c r="V37" s="52">
        <f t="shared" si="7"/>
        <v>41866.94</v>
      </c>
      <c r="W37" s="53" t="s">
        <v>34</v>
      </c>
      <c r="X37" s="53" t="s">
        <v>35</v>
      </c>
    </row>
    <row r="38" spans="1:24" ht="51.75" customHeight="1" x14ac:dyDescent="0.25">
      <c r="A38" s="19">
        <v>18</v>
      </c>
      <c r="B38" s="56" t="s">
        <v>82</v>
      </c>
      <c r="C38" s="39" t="s">
        <v>53</v>
      </c>
      <c r="D38" s="38" t="s">
        <v>83</v>
      </c>
      <c r="E38" s="22" t="s">
        <v>33</v>
      </c>
      <c r="F38" s="23">
        <v>46082</v>
      </c>
      <c r="G38" s="24">
        <v>46266</v>
      </c>
      <c r="H38" s="41">
        <v>41000</v>
      </c>
      <c r="I38" s="26">
        <v>1167.58</v>
      </c>
      <c r="J38" s="27">
        <v>25</v>
      </c>
      <c r="K38" s="28">
        <v>100</v>
      </c>
      <c r="L38" s="29">
        <v>1000</v>
      </c>
      <c r="M38" s="30">
        <f t="shared" si="0"/>
        <v>1176.7</v>
      </c>
      <c r="N38" s="27">
        <f t="shared" si="8"/>
        <v>2910.9999999999995</v>
      </c>
      <c r="O38" s="27">
        <f>H38*1.2%</f>
        <v>492</v>
      </c>
      <c r="P38" s="27">
        <f t="shared" si="2"/>
        <v>1246.4000000000001</v>
      </c>
      <c r="Q38" s="26">
        <f t="shared" ref="Q38:Q54" si="9">H38*7.09%</f>
        <v>2906.9</v>
      </c>
      <c r="R38" s="27">
        <v>0</v>
      </c>
      <c r="S38" s="30">
        <f t="shared" si="4"/>
        <v>2423.1000000000004</v>
      </c>
      <c r="T38" s="27">
        <f t="shared" si="5"/>
        <v>4715.68</v>
      </c>
      <c r="U38" s="27">
        <f t="shared" si="6"/>
        <v>6309.9</v>
      </c>
      <c r="V38" s="27">
        <f t="shared" si="7"/>
        <v>36284.32</v>
      </c>
      <c r="W38" s="31" t="s">
        <v>34</v>
      </c>
      <c r="X38" s="32" t="s">
        <v>35</v>
      </c>
    </row>
    <row r="39" spans="1:24" ht="51.75" customHeight="1" x14ac:dyDescent="0.25">
      <c r="A39" s="19">
        <v>19</v>
      </c>
      <c r="B39" s="56" t="s">
        <v>84</v>
      </c>
      <c r="C39" s="39" t="s">
        <v>85</v>
      </c>
      <c r="D39" s="38" t="s">
        <v>86</v>
      </c>
      <c r="E39" s="22" t="s">
        <v>33</v>
      </c>
      <c r="F39" s="23">
        <v>46143</v>
      </c>
      <c r="G39" s="24">
        <v>46327</v>
      </c>
      <c r="H39" s="41">
        <v>40000</v>
      </c>
      <c r="I39" s="26">
        <v>442.65</v>
      </c>
      <c r="J39" s="27">
        <v>25</v>
      </c>
      <c r="K39" s="28">
        <v>100</v>
      </c>
      <c r="L39" s="29">
        <v>0</v>
      </c>
      <c r="M39" s="30">
        <f t="shared" si="0"/>
        <v>1148</v>
      </c>
      <c r="N39" s="27">
        <f t="shared" si="8"/>
        <v>2839.9999999999995</v>
      </c>
      <c r="O39" s="27">
        <f>H39*1.2%</f>
        <v>480</v>
      </c>
      <c r="P39" s="27">
        <f t="shared" si="2"/>
        <v>1216</v>
      </c>
      <c r="Q39" s="26">
        <f t="shared" si="9"/>
        <v>2836</v>
      </c>
      <c r="R39" s="27">
        <v>0</v>
      </c>
      <c r="S39" s="30">
        <f t="shared" si="4"/>
        <v>2364</v>
      </c>
      <c r="T39" s="27">
        <f t="shared" si="5"/>
        <v>2931.65</v>
      </c>
      <c r="U39" s="27">
        <f t="shared" si="6"/>
        <v>6156</v>
      </c>
      <c r="V39" s="27">
        <f t="shared" si="7"/>
        <v>37068.35</v>
      </c>
      <c r="W39" s="31" t="s">
        <v>34</v>
      </c>
      <c r="X39" s="32" t="s">
        <v>35</v>
      </c>
    </row>
    <row r="40" spans="1:24" ht="51.75" customHeight="1" x14ac:dyDescent="0.25">
      <c r="A40" s="19">
        <v>20</v>
      </c>
      <c r="B40" s="20" t="s">
        <v>87</v>
      </c>
      <c r="C40" s="21" t="s">
        <v>88</v>
      </c>
      <c r="D40" s="33" t="s">
        <v>89</v>
      </c>
      <c r="E40" s="22" t="s">
        <v>33</v>
      </c>
      <c r="F40" s="23">
        <v>46082</v>
      </c>
      <c r="G40" s="24">
        <v>46266</v>
      </c>
      <c r="H40" s="25">
        <v>60000</v>
      </c>
      <c r="I40" s="26">
        <v>6973.36</v>
      </c>
      <c r="J40" s="27">
        <v>25</v>
      </c>
      <c r="K40" s="28">
        <v>100</v>
      </c>
      <c r="L40" s="29">
        <v>0</v>
      </c>
      <c r="M40" s="30">
        <f t="shared" si="0"/>
        <v>1722</v>
      </c>
      <c r="N40" s="27">
        <f t="shared" si="8"/>
        <v>4260</v>
      </c>
      <c r="O40" s="27">
        <v>720</v>
      </c>
      <c r="P40" s="27">
        <f t="shared" si="2"/>
        <v>1824</v>
      </c>
      <c r="Q40" s="26">
        <f t="shared" si="9"/>
        <v>4254</v>
      </c>
      <c r="R40" s="27">
        <v>0</v>
      </c>
      <c r="S40" s="30">
        <f t="shared" si="4"/>
        <v>3546</v>
      </c>
      <c r="T40" s="27">
        <f t="shared" si="5"/>
        <v>10644.36</v>
      </c>
      <c r="U40" s="35">
        <f t="shared" si="6"/>
        <v>9234</v>
      </c>
      <c r="V40" s="35">
        <f t="shared" si="7"/>
        <v>49355.64</v>
      </c>
      <c r="W40" s="37" t="s">
        <v>34</v>
      </c>
      <c r="X40" s="47" t="s">
        <v>35</v>
      </c>
    </row>
    <row r="41" spans="1:24" ht="51.75" customHeight="1" x14ac:dyDescent="0.25">
      <c r="A41" s="19">
        <v>21</v>
      </c>
      <c r="B41" s="20" t="s">
        <v>90</v>
      </c>
      <c r="C41" s="58" t="s">
        <v>91</v>
      </c>
      <c r="D41" s="20" t="s">
        <v>92</v>
      </c>
      <c r="E41" s="22" t="s">
        <v>33</v>
      </c>
      <c r="F41" s="23">
        <v>46174</v>
      </c>
      <c r="G41" s="23">
        <v>46357</v>
      </c>
      <c r="H41" s="59">
        <v>65000</v>
      </c>
      <c r="I41" s="26">
        <v>4427.58</v>
      </c>
      <c r="J41" s="35">
        <v>25</v>
      </c>
      <c r="K41" s="36">
        <v>100</v>
      </c>
      <c r="L41" s="29">
        <v>0</v>
      </c>
      <c r="M41" s="30">
        <f t="shared" si="0"/>
        <v>1865.5</v>
      </c>
      <c r="N41" s="27">
        <f t="shared" si="8"/>
        <v>4615</v>
      </c>
      <c r="O41" s="27">
        <v>780</v>
      </c>
      <c r="P41" s="27">
        <f t="shared" si="2"/>
        <v>1976</v>
      </c>
      <c r="Q41" s="26">
        <f t="shared" si="9"/>
        <v>4608.5</v>
      </c>
      <c r="R41" s="35">
        <v>0</v>
      </c>
      <c r="S41" s="30">
        <f t="shared" si="4"/>
        <v>3841.5</v>
      </c>
      <c r="T41" s="27">
        <f t="shared" si="5"/>
        <v>8394.08</v>
      </c>
      <c r="U41" s="27">
        <f t="shared" si="6"/>
        <v>10003.5</v>
      </c>
      <c r="V41" s="27">
        <f t="shared" si="7"/>
        <v>56605.919999999998</v>
      </c>
      <c r="W41" s="37" t="s">
        <v>51</v>
      </c>
      <c r="X41" s="47" t="s">
        <v>35</v>
      </c>
    </row>
    <row r="42" spans="1:24" ht="51.75" customHeight="1" x14ac:dyDescent="0.25">
      <c r="A42" s="19">
        <v>22</v>
      </c>
      <c r="B42" s="49" t="s">
        <v>93</v>
      </c>
      <c r="C42" s="48" t="s">
        <v>53</v>
      </c>
      <c r="D42" s="20" t="s">
        <v>69</v>
      </c>
      <c r="E42" s="60" t="s">
        <v>33</v>
      </c>
      <c r="F42" s="61">
        <v>46023</v>
      </c>
      <c r="G42" s="62">
        <v>46204</v>
      </c>
      <c r="H42" s="63">
        <v>35000</v>
      </c>
      <c r="I42" s="64">
        <v>0</v>
      </c>
      <c r="J42" s="64">
        <v>25</v>
      </c>
      <c r="K42" s="64">
        <v>100</v>
      </c>
      <c r="L42" s="64">
        <v>0</v>
      </c>
      <c r="M42" s="64">
        <f t="shared" si="0"/>
        <v>1004.5</v>
      </c>
      <c r="N42" s="64">
        <f t="shared" si="8"/>
        <v>2485</v>
      </c>
      <c r="O42" s="64">
        <v>420</v>
      </c>
      <c r="P42" s="64">
        <v>1064</v>
      </c>
      <c r="Q42" s="64">
        <v>2481.5</v>
      </c>
      <c r="R42" s="64">
        <v>0</v>
      </c>
      <c r="S42" s="63">
        <f t="shared" si="4"/>
        <v>2068.5</v>
      </c>
      <c r="T42" s="27">
        <f t="shared" si="5"/>
        <v>2193.5</v>
      </c>
      <c r="U42" s="63">
        <f t="shared" si="6"/>
        <v>5386.5</v>
      </c>
      <c r="V42" s="63">
        <f t="shared" si="7"/>
        <v>32806.5</v>
      </c>
      <c r="W42" s="65" t="s">
        <v>34</v>
      </c>
      <c r="X42" s="47" t="s">
        <v>35</v>
      </c>
    </row>
    <row r="43" spans="1:24" ht="51.75" customHeight="1" x14ac:dyDescent="0.25">
      <c r="A43" s="19">
        <v>23</v>
      </c>
      <c r="B43" s="20" t="s">
        <v>94</v>
      </c>
      <c r="C43" s="21" t="s">
        <v>95</v>
      </c>
      <c r="D43" s="20" t="s">
        <v>96</v>
      </c>
      <c r="E43" s="22" t="s">
        <v>33</v>
      </c>
      <c r="F43" s="23">
        <v>46174</v>
      </c>
      <c r="G43" s="23">
        <v>46357</v>
      </c>
      <c r="H43" s="41">
        <v>50000</v>
      </c>
      <c r="I43" s="26">
        <v>1278.07</v>
      </c>
      <c r="J43" s="27">
        <v>25</v>
      </c>
      <c r="K43" s="28">
        <v>100</v>
      </c>
      <c r="L43" s="29">
        <v>2858.62</v>
      </c>
      <c r="M43" s="30">
        <f t="shared" si="0"/>
        <v>1435</v>
      </c>
      <c r="N43" s="30">
        <f t="shared" si="8"/>
        <v>3549.9999999999995</v>
      </c>
      <c r="O43" s="27">
        <f>H43*1.2%</f>
        <v>600</v>
      </c>
      <c r="P43" s="27">
        <f t="shared" si="2"/>
        <v>1520</v>
      </c>
      <c r="Q43" s="26">
        <f t="shared" si="9"/>
        <v>3545.0000000000005</v>
      </c>
      <c r="R43" s="27">
        <v>3839.56</v>
      </c>
      <c r="S43" s="30">
        <f t="shared" si="4"/>
        <v>2955</v>
      </c>
      <c r="T43" s="27">
        <f t="shared" si="5"/>
        <v>11056.25</v>
      </c>
      <c r="U43" s="43">
        <f t="shared" si="6"/>
        <v>7695</v>
      </c>
      <c r="V43" s="43">
        <f t="shared" si="7"/>
        <v>38943.75</v>
      </c>
      <c r="W43" s="50" t="s">
        <v>51</v>
      </c>
      <c r="X43" s="51" t="s">
        <v>35</v>
      </c>
    </row>
    <row r="44" spans="1:24" ht="51.75" customHeight="1" x14ac:dyDescent="0.25">
      <c r="A44" s="19">
        <v>24</v>
      </c>
      <c r="B44" s="56" t="s">
        <v>97</v>
      </c>
      <c r="C44" s="39" t="s">
        <v>37</v>
      </c>
      <c r="D44" s="33" t="s">
        <v>38</v>
      </c>
      <c r="E44" s="22" t="s">
        <v>33</v>
      </c>
      <c r="F44" s="23">
        <v>46054</v>
      </c>
      <c r="G44" s="24">
        <v>46235</v>
      </c>
      <c r="H44" s="41">
        <v>46000</v>
      </c>
      <c r="I44" s="26">
        <v>2578.92</v>
      </c>
      <c r="J44" s="27">
        <v>25</v>
      </c>
      <c r="K44" s="28">
        <v>100</v>
      </c>
      <c r="L44" s="29">
        <v>2000</v>
      </c>
      <c r="M44" s="30">
        <f t="shared" si="0"/>
        <v>1320.2</v>
      </c>
      <c r="N44" s="27">
        <f t="shared" si="8"/>
        <v>3265.9999999999995</v>
      </c>
      <c r="O44" s="27">
        <f>H44*1.2%</f>
        <v>552</v>
      </c>
      <c r="P44" s="27">
        <f t="shared" si="2"/>
        <v>1398.4</v>
      </c>
      <c r="Q44" s="26">
        <f t="shared" si="9"/>
        <v>3261.4</v>
      </c>
      <c r="R44" s="27">
        <v>0</v>
      </c>
      <c r="S44" s="30">
        <f t="shared" si="4"/>
        <v>2718.6000000000004</v>
      </c>
      <c r="T44" s="27">
        <f t="shared" si="5"/>
        <v>7422.52</v>
      </c>
      <c r="U44" s="52">
        <f t="shared" si="6"/>
        <v>7079.4</v>
      </c>
      <c r="V44" s="52">
        <f t="shared" si="7"/>
        <v>38577.479999999996</v>
      </c>
      <c r="W44" s="53" t="s">
        <v>34</v>
      </c>
      <c r="X44" s="53" t="s">
        <v>35</v>
      </c>
    </row>
    <row r="45" spans="1:24" ht="51.75" customHeight="1" x14ac:dyDescent="0.25">
      <c r="A45" s="19">
        <v>25</v>
      </c>
      <c r="B45" s="20" t="s">
        <v>98</v>
      </c>
      <c r="C45" s="21" t="s">
        <v>99</v>
      </c>
      <c r="D45" s="20" t="s">
        <v>100</v>
      </c>
      <c r="E45" s="22" t="s">
        <v>33</v>
      </c>
      <c r="F45" s="23">
        <v>46174</v>
      </c>
      <c r="G45" s="23">
        <v>46357</v>
      </c>
      <c r="H45" s="25">
        <v>46000</v>
      </c>
      <c r="I45" s="26">
        <v>1289.46</v>
      </c>
      <c r="J45" s="27">
        <v>25</v>
      </c>
      <c r="K45" s="28">
        <v>100</v>
      </c>
      <c r="L45" s="29">
        <v>11576.67</v>
      </c>
      <c r="M45" s="30">
        <f t="shared" si="0"/>
        <v>1320.2</v>
      </c>
      <c r="N45" s="27">
        <f t="shared" si="8"/>
        <v>3265.9999999999995</v>
      </c>
      <c r="O45" s="27">
        <f>H45*1.2%</f>
        <v>552</v>
      </c>
      <c r="P45" s="27">
        <f t="shared" si="2"/>
        <v>1398.4</v>
      </c>
      <c r="Q45" s="26">
        <f t="shared" si="9"/>
        <v>3261.4</v>
      </c>
      <c r="R45" s="27">
        <v>0</v>
      </c>
      <c r="S45" s="30">
        <f t="shared" si="4"/>
        <v>2718.6000000000004</v>
      </c>
      <c r="T45" s="27">
        <f t="shared" si="5"/>
        <v>15709.73</v>
      </c>
      <c r="U45" s="27">
        <f t="shared" si="6"/>
        <v>7079.4</v>
      </c>
      <c r="V45" s="27">
        <f t="shared" si="7"/>
        <v>30290.27</v>
      </c>
      <c r="W45" s="31" t="s">
        <v>51</v>
      </c>
      <c r="X45" s="37" t="s">
        <v>35</v>
      </c>
    </row>
    <row r="46" spans="1:24" ht="51.75" customHeight="1" x14ac:dyDescent="0.25">
      <c r="A46" s="19">
        <v>26</v>
      </c>
      <c r="B46" s="20" t="s">
        <v>101</v>
      </c>
      <c r="C46" s="21" t="s">
        <v>102</v>
      </c>
      <c r="D46" s="20" t="s">
        <v>96</v>
      </c>
      <c r="E46" s="22" t="s">
        <v>33</v>
      </c>
      <c r="F46" s="23">
        <v>46113</v>
      </c>
      <c r="G46" s="24">
        <v>46296</v>
      </c>
      <c r="H46" s="25">
        <v>75000</v>
      </c>
      <c r="I46" s="26">
        <v>6309.38</v>
      </c>
      <c r="J46" s="27">
        <v>25</v>
      </c>
      <c r="K46" s="28">
        <v>100</v>
      </c>
      <c r="L46" s="29">
        <v>12612.88</v>
      </c>
      <c r="M46" s="30">
        <f t="shared" si="0"/>
        <v>2152.5</v>
      </c>
      <c r="N46" s="27">
        <f t="shared" si="8"/>
        <v>5324.9999999999991</v>
      </c>
      <c r="O46" s="27">
        <v>900</v>
      </c>
      <c r="P46" s="27">
        <f t="shared" si="2"/>
        <v>2280</v>
      </c>
      <c r="Q46" s="26">
        <f t="shared" si="9"/>
        <v>5317.5</v>
      </c>
      <c r="R46" s="27">
        <v>0</v>
      </c>
      <c r="S46" s="30">
        <f t="shared" si="4"/>
        <v>4432.5</v>
      </c>
      <c r="T46" s="27">
        <f t="shared" si="5"/>
        <v>23479.760000000002</v>
      </c>
      <c r="U46" s="27">
        <f t="shared" si="6"/>
        <v>11542.5</v>
      </c>
      <c r="V46" s="27">
        <f t="shared" si="7"/>
        <v>51520.24</v>
      </c>
      <c r="W46" s="31" t="s">
        <v>34</v>
      </c>
      <c r="X46" s="31" t="s">
        <v>35</v>
      </c>
    </row>
    <row r="47" spans="1:24" ht="51.75" customHeight="1" x14ac:dyDescent="0.25">
      <c r="A47" s="19">
        <v>27</v>
      </c>
      <c r="B47" s="20" t="s">
        <v>103</v>
      </c>
      <c r="C47" s="21" t="s">
        <v>104</v>
      </c>
      <c r="D47" s="20" t="s">
        <v>105</v>
      </c>
      <c r="E47" s="22" t="s">
        <v>33</v>
      </c>
      <c r="F47" s="23">
        <v>46143</v>
      </c>
      <c r="G47" s="24">
        <v>46327</v>
      </c>
      <c r="H47" s="25">
        <v>50000</v>
      </c>
      <c r="I47" s="26">
        <v>1854</v>
      </c>
      <c r="J47" s="27">
        <v>25</v>
      </c>
      <c r="K47" s="28">
        <v>100</v>
      </c>
      <c r="L47" s="29">
        <v>0</v>
      </c>
      <c r="M47" s="30">
        <f t="shared" si="0"/>
        <v>1435</v>
      </c>
      <c r="N47" s="27">
        <f t="shared" si="8"/>
        <v>3549.9999999999995</v>
      </c>
      <c r="O47" s="27">
        <f>H47*1.2%</f>
        <v>600</v>
      </c>
      <c r="P47" s="27">
        <f t="shared" si="2"/>
        <v>1520</v>
      </c>
      <c r="Q47" s="26">
        <f t="shared" si="9"/>
        <v>3545.0000000000005</v>
      </c>
      <c r="R47" s="27">
        <v>0</v>
      </c>
      <c r="S47" s="30">
        <f t="shared" si="4"/>
        <v>2955</v>
      </c>
      <c r="T47" s="27">
        <f t="shared" si="5"/>
        <v>4934</v>
      </c>
      <c r="U47" s="27">
        <f t="shared" si="6"/>
        <v>7695</v>
      </c>
      <c r="V47" s="27">
        <f t="shared" si="7"/>
        <v>45066</v>
      </c>
      <c r="W47" s="31" t="s">
        <v>51</v>
      </c>
      <c r="X47" s="32" t="s">
        <v>35</v>
      </c>
    </row>
    <row r="48" spans="1:24" ht="63" customHeight="1" x14ac:dyDescent="0.25">
      <c r="A48" s="19">
        <v>28</v>
      </c>
      <c r="B48" s="20" t="s">
        <v>106</v>
      </c>
      <c r="C48" s="21" t="s">
        <v>107</v>
      </c>
      <c r="D48" s="33" t="s">
        <v>89</v>
      </c>
      <c r="E48" s="22" t="s">
        <v>33</v>
      </c>
      <c r="F48" s="23">
        <v>46143</v>
      </c>
      <c r="G48" s="24">
        <v>46327</v>
      </c>
      <c r="H48" s="25">
        <v>60000</v>
      </c>
      <c r="I48" s="26">
        <v>3486.68</v>
      </c>
      <c r="J48" s="27">
        <v>25</v>
      </c>
      <c r="K48" s="28">
        <v>100</v>
      </c>
      <c r="L48" s="29">
        <v>0</v>
      </c>
      <c r="M48" s="30">
        <f t="shared" si="0"/>
        <v>1722</v>
      </c>
      <c r="N48" s="27">
        <f t="shared" si="8"/>
        <v>4260</v>
      </c>
      <c r="O48" s="27">
        <v>720</v>
      </c>
      <c r="P48" s="27">
        <f t="shared" si="2"/>
        <v>1824</v>
      </c>
      <c r="Q48" s="26">
        <f t="shared" si="9"/>
        <v>4254</v>
      </c>
      <c r="R48" s="27">
        <v>0</v>
      </c>
      <c r="S48" s="30">
        <f t="shared" si="4"/>
        <v>3546</v>
      </c>
      <c r="T48" s="27">
        <f t="shared" si="5"/>
        <v>7157.68</v>
      </c>
      <c r="U48" s="35">
        <f t="shared" si="6"/>
        <v>9234</v>
      </c>
      <c r="V48" s="35">
        <f t="shared" si="7"/>
        <v>52842.32</v>
      </c>
      <c r="W48" s="37" t="s">
        <v>34</v>
      </c>
      <c r="X48" s="47" t="s">
        <v>35</v>
      </c>
    </row>
    <row r="49" spans="1:24" ht="51.75" customHeight="1" x14ac:dyDescent="0.25">
      <c r="A49" s="19">
        <v>29</v>
      </c>
      <c r="B49" s="20" t="s">
        <v>108</v>
      </c>
      <c r="C49" s="21" t="s">
        <v>88</v>
      </c>
      <c r="D49" s="33" t="s">
        <v>69</v>
      </c>
      <c r="E49" s="22" t="s">
        <v>33</v>
      </c>
      <c r="F49" s="23">
        <v>46023</v>
      </c>
      <c r="G49" s="24">
        <v>46204</v>
      </c>
      <c r="H49" s="25">
        <v>50000</v>
      </c>
      <c r="I49" s="26">
        <v>1854</v>
      </c>
      <c r="J49" s="27">
        <v>25</v>
      </c>
      <c r="K49" s="28">
        <v>100</v>
      </c>
      <c r="L49" s="29">
        <v>0</v>
      </c>
      <c r="M49" s="30">
        <f t="shared" si="0"/>
        <v>1435</v>
      </c>
      <c r="N49" s="27">
        <f t="shared" si="8"/>
        <v>3549.9999999999995</v>
      </c>
      <c r="O49" s="27">
        <f>H49*1.2%</f>
        <v>600</v>
      </c>
      <c r="P49" s="27">
        <f t="shared" si="2"/>
        <v>1520</v>
      </c>
      <c r="Q49" s="26">
        <f t="shared" si="9"/>
        <v>3545.0000000000005</v>
      </c>
      <c r="R49" s="27">
        <v>0</v>
      </c>
      <c r="S49" s="30">
        <f t="shared" si="4"/>
        <v>2955</v>
      </c>
      <c r="T49" s="27">
        <f t="shared" si="5"/>
        <v>4934</v>
      </c>
      <c r="U49" s="43">
        <f t="shared" si="6"/>
        <v>7695</v>
      </c>
      <c r="V49" s="43">
        <f t="shared" si="7"/>
        <v>45066</v>
      </c>
      <c r="W49" s="50" t="s">
        <v>34</v>
      </c>
      <c r="X49" s="51" t="s">
        <v>35</v>
      </c>
    </row>
    <row r="50" spans="1:24" ht="51.75" customHeight="1" x14ac:dyDescent="0.25">
      <c r="A50" s="19">
        <v>30</v>
      </c>
      <c r="B50" s="20" t="s">
        <v>109</v>
      </c>
      <c r="C50" s="21" t="s">
        <v>110</v>
      </c>
      <c r="D50" s="20" t="s">
        <v>105</v>
      </c>
      <c r="E50" s="22" t="s">
        <v>33</v>
      </c>
      <c r="F50" s="23">
        <v>46113</v>
      </c>
      <c r="G50" s="24">
        <v>46296</v>
      </c>
      <c r="H50" s="41">
        <v>45000</v>
      </c>
      <c r="I50" s="26">
        <v>1148.33</v>
      </c>
      <c r="J50" s="27">
        <v>25</v>
      </c>
      <c r="K50" s="28">
        <v>100</v>
      </c>
      <c r="L50" s="29">
        <v>20884.7</v>
      </c>
      <c r="M50" s="30">
        <f t="shared" si="0"/>
        <v>1291.5</v>
      </c>
      <c r="N50" s="27">
        <f t="shared" si="8"/>
        <v>3194.9999999999995</v>
      </c>
      <c r="O50" s="27">
        <v>540</v>
      </c>
      <c r="P50" s="27">
        <f t="shared" si="2"/>
        <v>1368</v>
      </c>
      <c r="Q50" s="26">
        <f t="shared" si="9"/>
        <v>3190.5</v>
      </c>
      <c r="R50" s="27">
        <v>0</v>
      </c>
      <c r="S50" s="30">
        <f t="shared" si="4"/>
        <v>2659.5</v>
      </c>
      <c r="T50" s="27">
        <f t="shared" si="5"/>
        <v>24817.53</v>
      </c>
      <c r="U50" s="52">
        <f t="shared" si="6"/>
        <v>6925.5</v>
      </c>
      <c r="V50" s="52">
        <f t="shared" si="7"/>
        <v>20182.47</v>
      </c>
      <c r="W50" s="53" t="s">
        <v>34</v>
      </c>
      <c r="X50" s="53" t="s">
        <v>35</v>
      </c>
    </row>
    <row r="51" spans="1:24" ht="51.75" customHeight="1" x14ac:dyDescent="0.25">
      <c r="A51" s="19">
        <v>31</v>
      </c>
      <c r="B51" s="20" t="s">
        <v>111</v>
      </c>
      <c r="C51" s="21" t="s">
        <v>112</v>
      </c>
      <c r="D51" s="33" t="s">
        <v>113</v>
      </c>
      <c r="E51" s="22" t="s">
        <v>33</v>
      </c>
      <c r="F51" s="23">
        <v>46143</v>
      </c>
      <c r="G51" s="24">
        <v>46327</v>
      </c>
      <c r="H51" s="41">
        <v>65000</v>
      </c>
      <c r="I51" s="26">
        <v>4427.58</v>
      </c>
      <c r="J51" s="27">
        <v>25</v>
      </c>
      <c r="K51" s="28">
        <v>100</v>
      </c>
      <c r="L51" s="29">
        <v>0</v>
      </c>
      <c r="M51" s="30">
        <f t="shared" si="0"/>
        <v>1865.5</v>
      </c>
      <c r="N51" s="27">
        <f t="shared" si="8"/>
        <v>4615</v>
      </c>
      <c r="O51" s="27">
        <v>780</v>
      </c>
      <c r="P51" s="27">
        <f t="shared" si="2"/>
        <v>1976</v>
      </c>
      <c r="Q51" s="26">
        <f t="shared" si="9"/>
        <v>4608.5</v>
      </c>
      <c r="R51" s="27">
        <v>0</v>
      </c>
      <c r="S51" s="30">
        <f t="shared" si="4"/>
        <v>3841.5</v>
      </c>
      <c r="T51" s="27">
        <f t="shared" si="5"/>
        <v>8394.08</v>
      </c>
      <c r="U51" s="27">
        <f t="shared" si="6"/>
        <v>10003.5</v>
      </c>
      <c r="V51" s="27">
        <f t="shared" si="7"/>
        <v>56605.919999999998</v>
      </c>
      <c r="W51" s="31" t="s">
        <v>51</v>
      </c>
      <c r="X51" s="32" t="s">
        <v>35</v>
      </c>
    </row>
    <row r="52" spans="1:24" ht="51.75" customHeight="1" x14ac:dyDescent="0.25">
      <c r="A52" s="19">
        <v>32</v>
      </c>
      <c r="B52" s="20" t="s">
        <v>114</v>
      </c>
      <c r="C52" s="21" t="s">
        <v>115</v>
      </c>
      <c r="D52" s="33" t="s">
        <v>116</v>
      </c>
      <c r="E52" s="22" t="s">
        <v>33</v>
      </c>
      <c r="F52" s="23">
        <v>46143</v>
      </c>
      <c r="G52" s="24">
        <v>46327</v>
      </c>
      <c r="H52" s="59">
        <v>50000</v>
      </c>
      <c r="I52" s="26">
        <v>1854</v>
      </c>
      <c r="J52" s="35">
        <v>25</v>
      </c>
      <c r="K52" s="28">
        <v>100</v>
      </c>
      <c r="L52" s="29">
        <v>0</v>
      </c>
      <c r="M52" s="30">
        <f t="shared" si="0"/>
        <v>1435</v>
      </c>
      <c r="N52" s="27">
        <f t="shared" si="8"/>
        <v>3549.9999999999995</v>
      </c>
      <c r="O52" s="27">
        <f>H52*1.2%</f>
        <v>600</v>
      </c>
      <c r="P52" s="27">
        <f t="shared" si="2"/>
        <v>1520</v>
      </c>
      <c r="Q52" s="26">
        <f t="shared" si="9"/>
        <v>3545.0000000000005</v>
      </c>
      <c r="R52" s="35">
        <v>0</v>
      </c>
      <c r="S52" s="30">
        <f t="shared" si="4"/>
        <v>2955</v>
      </c>
      <c r="T52" s="27">
        <f t="shared" si="5"/>
        <v>4934</v>
      </c>
      <c r="U52" s="43">
        <f t="shared" si="6"/>
        <v>7695</v>
      </c>
      <c r="V52" s="43">
        <f t="shared" si="7"/>
        <v>45066</v>
      </c>
      <c r="W52" s="50" t="s">
        <v>51</v>
      </c>
      <c r="X52" s="51" t="s">
        <v>35</v>
      </c>
    </row>
    <row r="53" spans="1:24" ht="51.75" customHeight="1" x14ac:dyDescent="0.25">
      <c r="A53" s="19">
        <v>33</v>
      </c>
      <c r="B53" s="20" t="s">
        <v>117</v>
      </c>
      <c r="C53" s="21" t="s">
        <v>118</v>
      </c>
      <c r="D53" s="20" t="s">
        <v>96</v>
      </c>
      <c r="E53" s="22" t="s">
        <v>33</v>
      </c>
      <c r="F53" s="23">
        <v>46113</v>
      </c>
      <c r="G53" s="24">
        <v>46296</v>
      </c>
      <c r="H53" s="59">
        <v>100000</v>
      </c>
      <c r="I53" s="26">
        <v>12105.37</v>
      </c>
      <c r="J53" s="35">
        <v>25</v>
      </c>
      <c r="K53" s="28">
        <v>100</v>
      </c>
      <c r="L53" s="29">
        <v>2000</v>
      </c>
      <c r="M53" s="30">
        <f t="shared" si="0"/>
        <v>2870</v>
      </c>
      <c r="N53" s="27">
        <f t="shared" si="8"/>
        <v>7099.9999999999991</v>
      </c>
      <c r="O53" s="27">
        <v>1114.7</v>
      </c>
      <c r="P53" s="27">
        <f t="shared" si="2"/>
        <v>3040</v>
      </c>
      <c r="Q53" s="26">
        <f t="shared" si="9"/>
        <v>7090.0000000000009</v>
      </c>
      <c r="R53" s="35">
        <v>0</v>
      </c>
      <c r="S53" s="30">
        <f t="shared" si="4"/>
        <v>5910</v>
      </c>
      <c r="T53" s="27">
        <f t="shared" si="5"/>
        <v>20140.370000000003</v>
      </c>
      <c r="U53" s="52">
        <f t="shared" si="6"/>
        <v>15304.7</v>
      </c>
      <c r="V53" s="52">
        <f t="shared" si="7"/>
        <v>79859.63</v>
      </c>
      <c r="W53" s="66" t="s">
        <v>51</v>
      </c>
      <c r="X53" s="67" t="s">
        <v>35</v>
      </c>
    </row>
    <row r="54" spans="1:24" ht="51.75" customHeight="1" x14ac:dyDescent="0.25">
      <c r="A54" s="19">
        <v>34</v>
      </c>
      <c r="B54" s="49" t="s">
        <v>119</v>
      </c>
      <c r="C54" s="48" t="s">
        <v>120</v>
      </c>
      <c r="D54" s="68" t="s">
        <v>121</v>
      </c>
      <c r="E54" s="60" t="s">
        <v>33</v>
      </c>
      <c r="F54" s="61">
        <v>46143</v>
      </c>
      <c r="G54" s="62">
        <v>46327</v>
      </c>
      <c r="H54" s="69">
        <v>85000</v>
      </c>
      <c r="I54" s="70">
        <v>8576.99</v>
      </c>
      <c r="J54" s="27">
        <v>25</v>
      </c>
      <c r="K54" s="28">
        <v>100</v>
      </c>
      <c r="L54" s="29">
        <v>4924.54</v>
      </c>
      <c r="M54" s="30">
        <f t="shared" si="0"/>
        <v>2439.5</v>
      </c>
      <c r="N54" s="27">
        <f t="shared" si="8"/>
        <v>6034.9999999999991</v>
      </c>
      <c r="O54" s="27">
        <v>1020</v>
      </c>
      <c r="P54" s="27">
        <f t="shared" si="2"/>
        <v>2584</v>
      </c>
      <c r="Q54" s="26">
        <f t="shared" si="9"/>
        <v>6026.5</v>
      </c>
      <c r="R54" s="27">
        <v>0</v>
      </c>
      <c r="S54" s="30">
        <f t="shared" si="4"/>
        <v>5023.5</v>
      </c>
      <c r="T54" s="27">
        <f t="shared" si="5"/>
        <v>18650.03</v>
      </c>
      <c r="U54" s="35">
        <f t="shared" si="6"/>
        <v>13081.5</v>
      </c>
      <c r="V54" s="35">
        <f t="shared" si="7"/>
        <v>66349.97</v>
      </c>
      <c r="W54" s="37" t="s">
        <v>51</v>
      </c>
      <c r="X54" s="47" t="s">
        <v>35</v>
      </c>
    </row>
    <row r="55" spans="1:24" ht="51.75" customHeight="1" x14ac:dyDescent="0.25">
      <c r="A55" s="19">
        <v>35</v>
      </c>
      <c r="B55" s="49" t="s">
        <v>122</v>
      </c>
      <c r="C55" s="48" t="s">
        <v>123</v>
      </c>
      <c r="D55" s="20" t="s">
        <v>100</v>
      </c>
      <c r="E55" s="60" t="s">
        <v>33</v>
      </c>
      <c r="F55" s="61">
        <v>46054</v>
      </c>
      <c r="G55" s="62">
        <v>46235</v>
      </c>
      <c r="H55" s="63">
        <v>35000</v>
      </c>
      <c r="I55" s="64">
        <v>0</v>
      </c>
      <c r="J55" s="64">
        <v>25</v>
      </c>
      <c r="K55" s="64">
        <v>100</v>
      </c>
      <c r="L55" s="64">
        <v>0</v>
      </c>
      <c r="M55" s="64">
        <f t="shared" si="0"/>
        <v>1004.5</v>
      </c>
      <c r="N55" s="64">
        <f t="shared" si="8"/>
        <v>2485</v>
      </c>
      <c r="O55" s="64">
        <v>420</v>
      </c>
      <c r="P55" s="64">
        <v>1064</v>
      </c>
      <c r="Q55" s="64">
        <v>2481.5</v>
      </c>
      <c r="R55" s="64">
        <v>0</v>
      </c>
      <c r="S55" s="63">
        <f t="shared" si="4"/>
        <v>2068.5</v>
      </c>
      <c r="T55" s="27">
        <f t="shared" si="5"/>
        <v>2193.5</v>
      </c>
      <c r="U55" s="63">
        <f t="shared" si="6"/>
        <v>5386.5</v>
      </c>
      <c r="V55" s="63">
        <f t="shared" si="7"/>
        <v>32806.5</v>
      </c>
      <c r="W55" s="65" t="s">
        <v>51</v>
      </c>
      <c r="X55" s="47" t="s">
        <v>35</v>
      </c>
    </row>
    <row r="56" spans="1:24" ht="51.75" customHeight="1" x14ac:dyDescent="0.25">
      <c r="A56" s="19">
        <v>36</v>
      </c>
      <c r="B56" s="20" t="s">
        <v>124</v>
      </c>
      <c r="C56" s="21" t="s">
        <v>125</v>
      </c>
      <c r="D56" s="20" t="s">
        <v>96</v>
      </c>
      <c r="E56" s="22" t="s">
        <v>33</v>
      </c>
      <c r="F56" s="23">
        <v>46143</v>
      </c>
      <c r="G56" s="24">
        <v>46327</v>
      </c>
      <c r="H56" s="71">
        <v>90000</v>
      </c>
      <c r="I56" s="26">
        <v>9753.1200000000008</v>
      </c>
      <c r="J56" s="52">
        <v>25</v>
      </c>
      <c r="K56" s="28">
        <v>100</v>
      </c>
      <c r="L56" s="29">
        <v>0</v>
      </c>
      <c r="M56" s="30">
        <f t="shared" si="0"/>
        <v>2583</v>
      </c>
      <c r="N56" s="27">
        <f t="shared" si="8"/>
        <v>6389.9999999999991</v>
      </c>
      <c r="O56" s="27">
        <v>1080</v>
      </c>
      <c r="P56" s="27">
        <f>H56*3.04%</f>
        <v>2736</v>
      </c>
      <c r="Q56" s="26">
        <f>H56*7.09%</f>
        <v>6381</v>
      </c>
      <c r="R56" s="52">
        <v>0</v>
      </c>
      <c r="S56" s="30">
        <f t="shared" si="4"/>
        <v>5319</v>
      </c>
      <c r="T56" s="27">
        <f t="shared" si="5"/>
        <v>15197.12</v>
      </c>
      <c r="U56" s="27">
        <f t="shared" si="6"/>
        <v>13851</v>
      </c>
      <c r="V56" s="27">
        <f t="shared" si="7"/>
        <v>74802.880000000005</v>
      </c>
      <c r="W56" s="31" t="s">
        <v>34</v>
      </c>
      <c r="X56" s="31" t="s">
        <v>35</v>
      </c>
    </row>
    <row r="57" spans="1:24" ht="51.75" customHeight="1" x14ac:dyDescent="0.25">
      <c r="A57" s="19">
        <v>37</v>
      </c>
      <c r="B57" s="20" t="s">
        <v>126</v>
      </c>
      <c r="C57" s="21" t="s">
        <v>127</v>
      </c>
      <c r="D57" s="33" t="s">
        <v>128</v>
      </c>
      <c r="E57" s="22" t="s">
        <v>33</v>
      </c>
      <c r="F57" s="23">
        <v>46174</v>
      </c>
      <c r="G57" s="23">
        <v>46357</v>
      </c>
      <c r="H57" s="41">
        <v>50000</v>
      </c>
      <c r="I57" s="26">
        <v>1854</v>
      </c>
      <c r="J57" s="27">
        <v>25</v>
      </c>
      <c r="K57" s="28">
        <v>100</v>
      </c>
      <c r="L57" s="29">
        <v>5028.8500000000004</v>
      </c>
      <c r="M57" s="30">
        <f t="shared" si="0"/>
        <v>1435</v>
      </c>
      <c r="N57" s="27">
        <f t="shared" si="8"/>
        <v>3549.9999999999995</v>
      </c>
      <c r="O57" s="27">
        <f>H57*1.2%</f>
        <v>600</v>
      </c>
      <c r="P57" s="27">
        <f>H57*3.04%</f>
        <v>1520</v>
      </c>
      <c r="Q57" s="26">
        <f>H57*7.09%</f>
        <v>3545.0000000000005</v>
      </c>
      <c r="R57" s="27">
        <v>0</v>
      </c>
      <c r="S57" s="30">
        <f t="shared" si="4"/>
        <v>2955</v>
      </c>
      <c r="T57" s="27">
        <f t="shared" si="5"/>
        <v>9962.85</v>
      </c>
      <c r="U57" s="43">
        <f t="shared" si="6"/>
        <v>7695</v>
      </c>
      <c r="V57" s="43">
        <f t="shared" si="7"/>
        <v>40037.15</v>
      </c>
      <c r="W57" s="50" t="s">
        <v>51</v>
      </c>
      <c r="X57" s="51" t="s">
        <v>35</v>
      </c>
    </row>
    <row r="58" spans="1:24" ht="51.75" customHeight="1" x14ac:dyDescent="0.25">
      <c r="A58" s="19">
        <v>38</v>
      </c>
      <c r="B58" s="20" t="s">
        <v>129</v>
      </c>
      <c r="C58" s="21" t="s">
        <v>130</v>
      </c>
      <c r="D58" s="20" t="s">
        <v>131</v>
      </c>
      <c r="E58" s="22" t="s">
        <v>33</v>
      </c>
      <c r="F58" s="23">
        <v>46143</v>
      </c>
      <c r="G58" s="24">
        <v>46327</v>
      </c>
      <c r="H58" s="25">
        <v>90000</v>
      </c>
      <c r="I58" s="26">
        <v>9753.1200000000008</v>
      </c>
      <c r="J58" s="27">
        <v>25</v>
      </c>
      <c r="K58" s="28">
        <v>100</v>
      </c>
      <c r="L58" s="29">
        <v>12000</v>
      </c>
      <c r="M58" s="30">
        <f t="shared" si="0"/>
        <v>2583</v>
      </c>
      <c r="N58" s="27">
        <v>6390</v>
      </c>
      <c r="O58" s="27">
        <v>1080</v>
      </c>
      <c r="P58" s="27">
        <f>H58*3.04%</f>
        <v>2736</v>
      </c>
      <c r="Q58" s="26">
        <f>H58*7.09%</f>
        <v>6381</v>
      </c>
      <c r="R58" s="27">
        <v>0</v>
      </c>
      <c r="S58" s="30">
        <f t="shared" si="4"/>
        <v>5319</v>
      </c>
      <c r="T58" s="27">
        <f t="shared" si="5"/>
        <v>27197.120000000003</v>
      </c>
      <c r="U58" s="52">
        <f t="shared" si="6"/>
        <v>13851</v>
      </c>
      <c r="V58" s="52">
        <f t="shared" si="7"/>
        <v>62802.879999999997</v>
      </c>
      <c r="W58" s="53" t="s">
        <v>34</v>
      </c>
      <c r="X58" s="53" t="s">
        <v>35</v>
      </c>
    </row>
    <row r="59" spans="1:24" ht="51.75" customHeight="1" x14ac:dyDescent="0.25">
      <c r="A59" s="19">
        <v>39</v>
      </c>
      <c r="B59" s="20" t="s">
        <v>132</v>
      </c>
      <c r="C59" s="21" t="s">
        <v>133</v>
      </c>
      <c r="D59" s="20" t="s">
        <v>134</v>
      </c>
      <c r="E59" s="22" t="s">
        <v>33</v>
      </c>
      <c r="F59" s="23">
        <v>46143</v>
      </c>
      <c r="G59" s="24">
        <v>46327</v>
      </c>
      <c r="H59" s="25">
        <v>70000</v>
      </c>
      <c r="I59" s="26">
        <v>5368.48</v>
      </c>
      <c r="J59" s="27">
        <v>25</v>
      </c>
      <c r="K59" s="28">
        <v>100</v>
      </c>
      <c r="L59" s="29">
        <v>0</v>
      </c>
      <c r="M59" s="30">
        <f t="shared" si="0"/>
        <v>2009</v>
      </c>
      <c r="N59" s="27">
        <f t="shared" ref="N59:N65" si="10">H59*7.1%</f>
        <v>4970</v>
      </c>
      <c r="O59" s="27">
        <v>840</v>
      </c>
      <c r="P59" s="27">
        <f>H59*3.04%</f>
        <v>2128</v>
      </c>
      <c r="Q59" s="26">
        <f>H59*7.09%</f>
        <v>4963</v>
      </c>
      <c r="R59" s="27">
        <v>0</v>
      </c>
      <c r="S59" s="30">
        <f t="shared" si="4"/>
        <v>4137</v>
      </c>
      <c r="T59" s="27">
        <f t="shared" si="5"/>
        <v>9630.48</v>
      </c>
      <c r="U59" s="35">
        <f t="shared" si="6"/>
        <v>10773</v>
      </c>
      <c r="V59" s="35">
        <f t="shared" si="7"/>
        <v>60369.520000000004</v>
      </c>
      <c r="W59" s="37" t="s">
        <v>34</v>
      </c>
      <c r="X59" s="47" t="s">
        <v>35</v>
      </c>
    </row>
    <row r="60" spans="1:24" ht="51.75" customHeight="1" x14ac:dyDescent="0.25">
      <c r="A60" s="19">
        <v>40</v>
      </c>
      <c r="B60" s="20" t="s">
        <v>135</v>
      </c>
      <c r="C60" s="21" t="s">
        <v>136</v>
      </c>
      <c r="D60" s="20" t="s">
        <v>96</v>
      </c>
      <c r="E60" s="22" t="s">
        <v>33</v>
      </c>
      <c r="F60" s="23">
        <v>46023</v>
      </c>
      <c r="G60" s="24">
        <v>46204</v>
      </c>
      <c r="H60" s="41">
        <v>50000</v>
      </c>
      <c r="I60" s="26">
        <v>1854</v>
      </c>
      <c r="J60" s="27">
        <v>25</v>
      </c>
      <c r="K60" s="28">
        <v>100</v>
      </c>
      <c r="L60" s="29">
        <v>0</v>
      </c>
      <c r="M60" s="30">
        <f t="shared" si="0"/>
        <v>1435</v>
      </c>
      <c r="N60" s="27">
        <f t="shared" si="10"/>
        <v>3549.9999999999995</v>
      </c>
      <c r="O60" s="27">
        <f>H60*1.2%</f>
        <v>600</v>
      </c>
      <c r="P60" s="27">
        <f>H60*3.04%</f>
        <v>1520</v>
      </c>
      <c r="Q60" s="26">
        <f>H60*7.09%</f>
        <v>3545.0000000000005</v>
      </c>
      <c r="R60" s="27">
        <v>0</v>
      </c>
      <c r="S60" s="30">
        <f t="shared" si="4"/>
        <v>2955</v>
      </c>
      <c r="T60" s="27">
        <f t="shared" si="5"/>
        <v>4934</v>
      </c>
      <c r="U60" s="43">
        <f t="shared" si="6"/>
        <v>7695</v>
      </c>
      <c r="V60" s="43">
        <f t="shared" si="7"/>
        <v>45066</v>
      </c>
      <c r="W60" s="50" t="s">
        <v>34</v>
      </c>
      <c r="X60" s="51" t="s">
        <v>35</v>
      </c>
    </row>
    <row r="61" spans="1:24" ht="51.75" customHeight="1" x14ac:dyDescent="0.25">
      <c r="A61" s="19">
        <v>41</v>
      </c>
      <c r="B61" s="20" t="s">
        <v>137</v>
      </c>
      <c r="C61" s="21" t="s">
        <v>138</v>
      </c>
      <c r="D61" s="20" t="s">
        <v>47</v>
      </c>
      <c r="E61" s="22" t="s">
        <v>33</v>
      </c>
      <c r="F61" s="23">
        <v>46143</v>
      </c>
      <c r="G61" s="24">
        <v>46327</v>
      </c>
      <c r="H61" s="45">
        <v>60000</v>
      </c>
      <c r="I61" s="26">
        <v>6973.36</v>
      </c>
      <c r="J61" s="35">
        <v>25</v>
      </c>
      <c r="K61" s="28">
        <v>100</v>
      </c>
      <c r="L61" s="29">
        <v>0</v>
      </c>
      <c r="M61" s="30">
        <f t="shared" si="0"/>
        <v>1722</v>
      </c>
      <c r="N61" s="27">
        <f t="shared" si="10"/>
        <v>4260</v>
      </c>
      <c r="O61" s="46">
        <v>720</v>
      </c>
      <c r="P61" s="27">
        <f t="shared" ref="P61:P65" si="11">H61*3.04%</f>
        <v>1824</v>
      </c>
      <c r="Q61" s="26">
        <f t="shared" ref="Q61:Q65" si="12">H61*7.09%</f>
        <v>4254</v>
      </c>
      <c r="R61" s="35">
        <v>0</v>
      </c>
      <c r="S61" s="30">
        <f t="shared" si="4"/>
        <v>3546</v>
      </c>
      <c r="T61" s="27">
        <f t="shared" si="5"/>
        <v>10644.36</v>
      </c>
      <c r="U61" s="52">
        <f t="shared" si="6"/>
        <v>9234</v>
      </c>
      <c r="V61" s="52">
        <f t="shared" si="7"/>
        <v>49355.64</v>
      </c>
      <c r="W61" s="53" t="s">
        <v>51</v>
      </c>
      <c r="X61" s="67" t="s">
        <v>35</v>
      </c>
    </row>
    <row r="62" spans="1:24" ht="51.75" customHeight="1" x14ac:dyDescent="0.25">
      <c r="A62" s="19">
        <v>42</v>
      </c>
      <c r="B62" s="20" t="s">
        <v>139</v>
      </c>
      <c r="C62" s="21" t="s">
        <v>140</v>
      </c>
      <c r="D62" s="20" t="s">
        <v>105</v>
      </c>
      <c r="E62" s="22" t="s">
        <v>33</v>
      </c>
      <c r="F62" s="23">
        <v>46174</v>
      </c>
      <c r="G62" s="23">
        <v>46357</v>
      </c>
      <c r="H62" s="71">
        <v>90000</v>
      </c>
      <c r="I62" s="26">
        <v>9753.1200000000008</v>
      </c>
      <c r="J62" s="52">
        <v>25</v>
      </c>
      <c r="K62" s="28">
        <v>100</v>
      </c>
      <c r="L62" s="29">
        <v>10500</v>
      </c>
      <c r="M62" s="30">
        <f t="shared" si="0"/>
        <v>2583</v>
      </c>
      <c r="N62" s="27">
        <f t="shared" si="10"/>
        <v>6389.9999999999991</v>
      </c>
      <c r="O62" s="27">
        <v>1080</v>
      </c>
      <c r="P62" s="27">
        <f t="shared" si="11"/>
        <v>2736</v>
      </c>
      <c r="Q62" s="26">
        <f t="shared" si="12"/>
        <v>6381</v>
      </c>
      <c r="R62" s="52">
        <v>0</v>
      </c>
      <c r="S62" s="30">
        <f t="shared" si="4"/>
        <v>5319</v>
      </c>
      <c r="T62" s="27">
        <f t="shared" si="5"/>
        <v>25697.120000000003</v>
      </c>
      <c r="U62" s="27">
        <f t="shared" si="6"/>
        <v>13851</v>
      </c>
      <c r="V62" s="27">
        <f t="shared" si="7"/>
        <v>64302.879999999997</v>
      </c>
      <c r="W62" s="31" t="s">
        <v>34</v>
      </c>
      <c r="X62" s="31" t="s">
        <v>35</v>
      </c>
    </row>
    <row r="63" spans="1:24" ht="51.75" customHeight="1" x14ac:dyDescent="0.25">
      <c r="A63" s="19">
        <v>43</v>
      </c>
      <c r="B63" s="20" t="s">
        <v>141</v>
      </c>
      <c r="C63" s="21" t="s">
        <v>142</v>
      </c>
      <c r="D63" s="20" t="s">
        <v>38</v>
      </c>
      <c r="E63" s="22" t="s">
        <v>33</v>
      </c>
      <c r="F63" s="23">
        <v>46143</v>
      </c>
      <c r="G63" s="24">
        <v>46327</v>
      </c>
      <c r="H63" s="25">
        <v>90000</v>
      </c>
      <c r="I63" s="26">
        <v>9753.1200000000008</v>
      </c>
      <c r="J63" s="27">
        <v>25</v>
      </c>
      <c r="K63" s="28">
        <v>100</v>
      </c>
      <c r="L63" s="29">
        <v>0</v>
      </c>
      <c r="M63" s="30">
        <f t="shared" si="0"/>
        <v>2583</v>
      </c>
      <c r="N63" s="27">
        <f t="shared" si="10"/>
        <v>6389.9999999999991</v>
      </c>
      <c r="O63" s="27">
        <v>1080</v>
      </c>
      <c r="P63" s="27">
        <f t="shared" si="11"/>
        <v>2736</v>
      </c>
      <c r="Q63" s="26">
        <f t="shared" si="12"/>
        <v>6381</v>
      </c>
      <c r="R63" s="27">
        <v>0</v>
      </c>
      <c r="S63" s="30">
        <f t="shared" si="4"/>
        <v>5319</v>
      </c>
      <c r="T63" s="27">
        <f t="shared" si="5"/>
        <v>15197.12</v>
      </c>
      <c r="U63" s="27">
        <f t="shared" si="6"/>
        <v>13851</v>
      </c>
      <c r="V63" s="27">
        <f t="shared" si="7"/>
        <v>74802.880000000005</v>
      </c>
      <c r="W63" s="31" t="s">
        <v>51</v>
      </c>
      <c r="X63" s="32" t="s">
        <v>35</v>
      </c>
    </row>
    <row r="64" spans="1:24" ht="51" customHeight="1" x14ac:dyDescent="0.25">
      <c r="A64" s="19">
        <v>44</v>
      </c>
      <c r="B64" s="20" t="s">
        <v>143</v>
      </c>
      <c r="C64" s="21" t="s">
        <v>144</v>
      </c>
      <c r="D64" s="33" t="s">
        <v>145</v>
      </c>
      <c r="E64" s="22" t="s">
        <v>33</v>
      </c>
      <c r="F64" s="23">
        <v>46174</v>
      </c>
      <c r="G64" s="23">
        <v>46357</v>
      </c>
      <c r="H64" s="41">
        <v>50000</v>
      </c>
      <c r="I64" s="26">
        <v>1854</v>
      </c>
      <c r="J64" s="27">
        <v>25</v>
      </c>
      <c r="K64" s="36">
        <v>100</v>
      </c>
      <c r="L64" s="29">
        <v>0</v>
      </c>
      <c r="M64" s="30">
        <f t="shared" si="0"/>
        <v>1435</v>
      </c>
      <c r="N64" s="27">
        <f t="shared" si="10"/>
        <v>3549.9999999999995</v>
      </c>
      <c r="O64" s="27">
        <f>H64*1.2%</f>
        <v>600</v>
      </c>
      <c r="P64" s="27">
        <f t="shared" si="11"/>
        <v>1520</v>
      </c>
      <c r="Q64" s="26">
        <f t="shared" si="12"/>
        <v>3545.0000000000005</v>
      </c>
      <c r="R64" s="27">
        <v>0</v>
      </c>
      <c r="S64" s="30">
        <f t="shared" si="4"/>
        <v>2955</v>
      </c>
      <c r="T64" s="27">
        <f t="shared" si="5"/>
        <v>4934</v>
      </c>
      <c r="U64" s="27">
        <f t="shared" si="6"/>
        <v>7695</v>
      </c>
      <c r="V64" s="27">
        <f t="shared" si="7"/>
        <v>45066</v>
      </c>
      <c r="W64" s="31" t="s">
        <v>34</v>
      </c>
      <c r="X64" s="32" t="s">
        <v>35</v>
      </c>
    </row>
    <row r="65" spans="1:24" ht="51.75" customHeight="1" x14ac:dyDescent="0.25">
      <c r="A65" s="19">
        <v>45</v>
      </c>
      <c r="B65" s="20" t="s">
        <v>146</v>
      </c>
      <c r="C65" s="21" t="s">
        <v>110</v>
      </c>
      <c r="D65" s="20" t="s">
        <v>105</v>
      </c>
      <c r="E65" s="22" t="s">
        <v>33</v>
      </c>
      <c r="F65" s="23">
        <v>46082</v>
      </c>
      <c r="G65" s="24">
        <v>46266</v>
      </c>
      <c r="H65" s="25">
        <v>60000</v>
      </c>
      <c r="I65" s="26">
        <v>3486.68</v>
      </c>
      <c r="J65" s="26">
        <v>25</v>
      </c>
      <c r="K65" s="42">
        <v>100</v>
      </c>
      <c r="L65" s="29">
        <v>0</v>
      </c>
      <c r="M65" s="30">
        <f t="shared" si="0"/>
        <v>1722</v>
      </c>
      <c r="N65" s="27">
        <f t="shared" si="10"/>
        <v>4260</v>
      </c>
      <c r="O65" s="27">
        <v>720</v>
      </c>
      <c r="P65" s="27">
        <f t="shared" si="11"/>
        <v>1824</v>
      </c>
      <c r="Q65" s="26">
        <f t="shared" si="12"/>
        <v>4254</v>
      </c>
      <c r="R65" s="46">
        <v>0</v>
      </c>
      <c r="S65" s="30">
        <f>M65+P65</f>
        <v>3546</v>
      </c>
      <c r="T65" s="27">
        <f t="shared" si="5"/>
        <v>7157.68</v>
      </c>
      <c r="U65" s="27">
        <f>N65+O65+Q65</f>
        <v>9234</v>
      </c>
      <c r="V65" s="27">
        <f t="shared" si="7"/>
        <v>52842.32</v>
      </c>
      <c r="W65" s="31" t="s">
        <v>34</v>
      </c>
      <c r="X65" s="32" t="s">
        <v>35</v>
      </c>
    </row>
    <row r="66" spans="1:24" ht="15.75" x14ac:dyDescent="0.25">
      <c r="A66" s="72"/>
      <c r="B66" s="4"/>
      <c r="C66" s="4"/>
      <c r="D66" s="73"/>
      <c r="E66" s="6"/>
      <c r="F66" s="74"/>
      <c r="G66" s="74"/>
      <c r="H66" s="75"/>
      <c r="I66" s="76"/>
      <c r="J66" s="77"/>
      <c r="K66" s="77"/>
      <c r="L66" s="78"/>
      <c r="M66" s="77"/>
      <c r="N66" s="77"/>
      <c r="O66" s="76"/>
      <c r="P66" s="77"/>
      <c r="Q66" s="77"/>
      <c r="R66" s="77"/>
      <c r="S66" s="77"/>
      <c r="T66" s="77"/>
      <c r="U66" s="77"/>
      <c r="V66" s="77"/>
      <c r="W66" s="6"/>
      <c r="X66" s="79"/>
    </row>
    <row r="67" spans="1:24" ht="16.5" thickBot="1" x14ac:dyDescent="0.3">
      <c r="A67" s="72"/>
      <c r="B67" s="80" t="s">
        <v>147</v>
      </c>
      <c r="C67" s="4"/>
      <c r="D67" s="73"/>
      <c r="E67" s="5"/>
      <c r="F67" s="6"/>
      <c r="G67" s="6"/>
      <c r="H67" s="81">
        <f>SUM(H21:H65)</f>
        <v>2741000</v>
      </c>
      <c r="I67" s="81">
        <f>SUM(I21:I65)</f>
        <v>215701.91999999998</v>
      </c>
      <c r="J67" s="81">
        <f>SUM(J21:J65)</f>
        <v>1125</v>
      </c>
      <c r="K67" s="81">
        <f>SUM(K21:K66)</f>
        <v>4500</v>
      </c>
      <c r="L67" s="81">
        <f>SUM(L21:L66)</f>
        <v>104841.47</v>
      </c>
      <c r="M67" s="81">
        <f t="shared" ref="M67:V67" si="13">SUM(M21:M66)</f>
        <v>78666.7</v>
      </c>
      <c r="N67" s="81">
        <f t="shared" si="13"/>
        <v>194611</v>
      </c>
      <c r="O67" s="81">
        <f t="shared" si="13"/>
        <v>32481.4</v>
      </c>
      <c r="P67" s="81">
        <f t="shared" si="13"/>
        <v>83326.399999999994</v>
      </c>
      <c r="Q67" s="81">
        <f t="shared" si="13"/>
        <v>194336.9</v>
      </c>
      <c r="R67" s="81">
        <f t="shared" si="13"/>
        <v>4625.5599999999995</v>
      </c>
      <c r="S67" s="81">
        <f t="shared" si="13"/>
        <v>161993.1</v>
      </c>
      <c r="T67" s="81">
        <f t="shared" si="13"/>
        <v>492787.04999999987</v>
      </c>
      <c r="U67" s="81">
        <f t="shared" si="13"/>
        <v>421429.3</v>
      </c>
      <c r="V67" s="81">
        <f t="shared" si="13"/>
        <v>2248212.9499999997</v>
      </c>
      <c r="W67" s="5"/>
      <c r="X67" s="79"/>
    </row>
    <row r="68" spans="1:24" ht="16.5" thickTop="1" x14ac:dyDescent="0.25">
      <c r="A68" s="3"/>
      <c r="B68" s="4"/>
      <c r="C68" s="4"/>
      <c r="D68" s="4"/>
      <c r="E68" s="5"/>
      <c r="F68" s="6"/>
      <c r="G68" s="6"/>
      <c r="H68" s="5"/>
      <c r="I68" s="5"/>
      <c r="J68" s="5"/>
      <c r="K68" s="5"/>
      <c r="L68" s="5"/>
      <c r="M68" s="5"/>
      <c r="N68" s="82"/>
      <c r="O68" s="5"/>
      <c r="P68" s="5"/>
      <c r="Q68" s="5"/>
      <c r="R68" s="6"/>
      <c r="S68" s="5"/>
      <c r="T68" s="5"/>
      <c r="U68" s="82"/>
      <c r="V68" s="5"/>
      <c r="W68" s="5"/>
      <c r="X68" s="5"/>
    </row>
    <row r="69" spans="1:24" ht="15.75" x14ac:dyDescent="0.25">
      <c r="A69" s="3" t="s">
        <v>148</v>
      </c>
      <c r="B69" s="4"/>
      <c r="C69" s="4"/>
      <c r="D69" s="4"/>
      <c r="E69" s="5"/>
      <c r="F69" s="5"/>
      <c r="G69" s="5"/>
      <c r="H69" s="5"/>
      <c r="I69" s="5"/>
      <c r="J69" s="83"/>
      <c r="K69" s="83"/>
      <c r="L69" s="83"/>
      <c r="M69" s="83"/>
      <c r="N69" s="83"/>
      <c r="O69" s="84"/>
      <c r="P69" s="83"/>
      <c r="Q69" s="83"/>
      <c r="R69" s="83"/>
      <c r="S69" s="83"/>
      <c r="T69" s="83"/>
      <c r="U69" s="83"/>
      <c r="V69" s="83"/>
      <c r="W69" s="83"/>
      <c r="X69" s="83"/>
    </row>
    <row r="70" spans="1:24" ht="15.75" x14ac:dyDescent="0.25">
      <c r="A70" s="3" t="s">
        <v>149</v>
      </c>
      <c r="B70" s="4"/>
      <c r="C70" s="4"/>
      <c r="D70" s="4"/>
      <c r="E70" s="5"/>
      <c r="F70" s="5"/>
      <c r="G70" s="5"/>
      <c r="H70" s="5"/>
      <c r="I70" s="5"/>
      <c r="J70" s="5"/>
      <c r="K70" s="5"/>
      <c r="L70" s="5"/>
      <c r="M70" s="5"/>
      <c r="N70" s="82"/>
      <c r="O70" s="5"/>
      <c r="P70" s="5"/>
      <c r="Q70" s="5"/>
      <c r="R70" s="6"/>
      <c r="S70" s="85"/>
      <c r="T70" s="5"/>
      <c r="U70" s="85"/>
      <c r="V70" s="5"/>
      <c r="W70" s="5"/>
      <c r="X70" s="5"/>
    </row>
    <row r="71" spans="1:24" ht="15.75" x14ac:dyDescent="0.25">
      <c r="A71" s="3" t="s">
        <v>150</v>
      </c>
      <c r="B71" s="4"/>
      <c r="C71" s="4"/>
      <c r="D71" s="4"/>
      <c r="E71" s="5"/>
      <c r="F71" s="5"/>
      <c r="G71" s="5"/>
      <c r="H71" s="5"/>
      <c r="I71" s="5"/>
      <c r="J71" s="5"/>
      <c r="K71" s="5"/>
      <c r="L71" s="5"/>
      <c r="M71" s="5"/>
      <c r="N71" s="82"/>
      <c r="O71" s="5"/>
      <c r="P71" s="5"/>
      <c r="Q71" s="5"/>
      <c r="R71" s="6"/>
      <c r="S71" s="5"/>
      <c r="T71" s="5"/>
      <c r="U71" s="5"/>
      <c r="V71" s="5"/>
      <c r="W71" s="5"/>
      <c r="X71" s="5"/>
    </row>
    <row r="72" spans="1:24" ht="15.75" x14ac:dyDescent="0.25">
      <c r="A72" s="3" t="s">
        <v>151</v>
      </c>
      <c r="B72" s="4"/>
      <c r="C72" s="4"/>
      <c r="D72" s="4"/>
      <c r="E72" s="5"/>
      <c r="F72" s="5"/>
      <c r="G72" s="5"/>
      <c r="H72" s="5"/>
      <c r="I72" s="5"/>
      <c r="J72" s="5"/>
      <c r="K72" s="5"/>
      <c r="L72" s="5"/>
      <c r="M72" s="5"/>
      <c r="N72" s="82"/>
      <c r="O72" s="5"/>
      <c r="P72" s="5"/>
      <c r="Q72" s="5"/>
      <c r="R72" s="6"/>
      <c r="S72" s="5"/>
      <c r="T72" s="5"/>
      <c r="U72" s="5"/>
      <c r="V72" s="5"/>
      <c r="W72" s="5"/>
      <c r="X72" s="5"/>
    </row>
    <row r="73" spans="1:24" ht="15.75" x14ac:dyDescent="0.25">
      <c r="A73" s="3"/>
      <c r="B73" s="4"/>
      <c r="C73" s="4"/>
      <c r="D73" s="4"/>
      <c r="E73" s="5"/>
      <c r="F73" s="5"/>
      <c r="G73" s="5"/>
      <c r="H73" s="5"/>
      <c r="I73" s="5"/>
      <c r="J73" s="5"/>
      <c r="K73" s="5"/>
      <c r="L73" s="5"/>
      <c r="M73" s="5"/>
      <c r="N73" s="82"/>
      <c r="O73" s="5"/>
      <c r="P73" s="5"/>
      <c r="Q73" s="5"/>
      <c r="R73" s="6"/>
      <c r="S73" s="5"/>
      <c r="T73" s="5"/>
      <c r="U73" s="5"/>
      <c r="V73" s="5"/>
      <c r="W73" s="5"/>
      <c r="X73" s="5"/>
    </row>
    <row r="74" spans="1:24" ht="15.75" x14ac:dyDescent="0.25">
      <c r="A74" s="3"/>
      <c r="B74" s="4"/>
      <c r="C74" s="4"/>
      <c r="D74" s="4"/>
      <c r="E74" s="5"/>
      <c r="F74" s="5"/>
      <c r="G74" s="5"/>
      <c r="H74" s="5"/>
      <c r="I74" s="5"/>
      <c r="J74" s="5"/>
      <c r="K74" s="5"/>
      <c r="L74" s="5"/>
      <c r="M74" s="5"/>
      <c r="N74" s="82"/>
      <c r="O74" s="5"/>
      <c r="P74" s="5"/>
      <c r="Q74" s="5"/>
      <c r="R74" s="6"/>
      <c r="S74" s="5"/>
      <c r="T74" s="5"/>
      <c r="U74" s="5"/>
      <c r="V74" s="5"/>
      <c r="W74" s="5"/>
      <c r="X74" s="5"/>
    </row>
    <row r="75" spans="1:24" ht="15.75" x14ac:dyDescent="0.25">
      <c r="A75" s="3"/>
      <c r="B75" s="4"/>
      <c r="C75" s="4"/>
      <c r="D75" s="4"/>
      <c r="E75" s="5"/>
      <c r="F75" s="5"/>
      <c r="G75" s="5"/>
      <c r="H75" s="5"/>
      <c r="I75" s="5"/>
      <c r="J75" s="5"/>
      <c r="K75" s="5"/>
      <c r="L75" s="5"/>
      <c r="M75" s="5"/>
      <c r="N75" s="82"/>
      <c r="O75" s="5"/>
      <c r="P75" s="5"/>
      <c r="Q75" s="5"/>
      <c r="R75" s="6"/>
      <c r="S75" s="5"/>
      <c r="T75" s="5"/>
      <c r="U75" s="5"/>
      <c r="V75" s="5"/>
      <c r="W75" s="5"/>
      <c r="X75" s="5"/>
    </row>
    <row r="76" spans="1:24" ht="15.75" x14ac:dyDescent="0.25">
      <c r="A76" s="3"/>
      <c r="B76" s="4"/>
      <c r="C76" s="4"/>
      <c r="D76" s="4"/>
      <c r="E76" s="5"/>
      <c r="F76" s="5"/>
      <c r="G76" s="5"/>
      <c r="H76" s="5"/>
      <c r="I76" s="5"/>
      <c r="J76" s="5"/>
      <c r="K76" s="5"/>
      <c r="L76" s="5"/>
      <c r="M76" s="5"/>
      <c r="N76" s="82"/>
      <c r="O76" s="5"/>
      <c r="P76" s="5"/>
      <c r="Q76" s="5"/>
      <c r="R76" s="6"/>
      <c r="S76" s="5"/>
      <c r="T76" s="5"/>
      <c r="U76" s="5"/>
      <c r="V76" s="5"/>
      <c r="W76" s="5"/>
      <c r="X76" s="5"/>
    </row>
    <row r="77" spans="1:24" ht="15.75" x14ac:dyDescent="0.25">
      <c r="A77" s="3"/>
      <c r="B77" s="4"/>
      <c r="C77" s="4"/>
      <c r="D77" s="4"/>
      <c r="E77" s="5"/>
      <c r="F77" s="5"/>
      <c r="G77" s="5"/>
      <c r="H77" s="5"/>
      <c r="I77" s="5"/>
      <c r="J77" s="5"/>
      <c r="K77" s="5"/>
      <c r="L77" s="5"/>
      <c r="M77" s="5"/>
      <c r="N77" s="82"/>
      <c r="O77" s="5"/>
      <c r="P77" s="5"/>
      <c r="Q77" s="5"/>
      <c r="R77" s="6"/>
      <c r="S77" s="5"/>
      <c r="T77" s="5"/>
      <c r="U77" s="5"/>
      <c r="V77" s="5"/>
      <c r="W77" s="5"/>
      <c r="X77" s="5"/>
    </row>
    <row r="78" spans="1:24" ht="15.75" x14ac:dyDescent="0.25">
      <c r="A78" s="3"/>
      <c r="B78" s="4"/>
      <c r="C78" s="4"/>
      <c r="D78" s="4"/>
      <c r="E78" s="5"/>
      <c r="F78" s="5"/>
      <c r="G78" s="5"/>
      <c r="H78" s="5"/>
      <c r="I78" s="5"/>
      <c r="J78" s="5"/>
      <c r="K78" s="5"/>
      <c r="L78" s="5"/>
      <c r="M78" s="5"/>
      <c r="N78" s="82"/>
      <c r="O78" s="5"/>
      <c r="P78" s="5"/>
      <c r="Q78" s="5"/>
      <c r="R78" s="6"/>
      <c r="S78" s="5"/>
      <c r="T78" s="5"/>
      <c r="U78" s="5"/>
      <c r="V78" s="5"/>
      <c r="W78" s="5"/>
      <c r="X78" s="5"/>
    </row>
    <row r="79" spans="1:24" ht="15.75" x14ac:dyDescent="0.25">
      <c r="A79" s="3"/>
      <c r="B79" s="4"/>
      <c r="C79" s="4"/>
      <c r="D79" s="4"/>
      <c r="E79" s="5"/>
      <c r="F79" s="5"/>
      <c r="G79" s="5"/>
      <c r="H79" s="5"/>
      <c r="I79" s="5"/>
      <c r="J79" s="5"/>
      <c r="K79" s="5"/>
      <c r="L79" s="5"/>
      <c r="M79" s="5"/>
      <c r="N79" s="82"/>
      <c r="O79" s="5"/>
      <c r="P79" s="5"/>
      <c r="Q79" s="5"/>
      <c r="R79" s="6"/>
      <c r="S79" s="5"/>
      <c r="T79" s="5"/>
      <c r="U79" s="5"/>
      <c r="V79" s="5"/>
      <c r="W79" s="5"/>
      <c r="X79" s="5"/>
    </row>
    <row r="80" spans="1:24" ht="15.75" x14ac:dyDescent="0.25">
      <c r="A80" s="3"/>
      <c r="B80" s="4"/>
      <c r="C80" s="4"/>
      <c r="D80" s="4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6"/>
      <c r="S80" s="5"/>
      <c r="T80" s="5"/>
      <c r="U80" s="5"/>
      <c r="V80" s="5"/>
      <c r="W80" s="5"/>
      <c r="X80" s="5"/>
    </row>
    <row r="81" spans="1:24" ht="15.75" x14ac:dyDescent="0.25">
      <c r="A81" s="3"/>
      <c r="B81" s="4"/>
      <c r="C81" s="4"/>
      <c r="D81" s="4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6"/>
      <c r="S81" s="5"/>
      <c r="T81" s="5"/>
      <c r="U81" s="5"/>
      <c r="V81" s="5"/>
      <c r="W81" s="5"/>
      <c r="X81" s="5"/>
    </row>
    <row r="82" spans="1:24" ht="15.75" x14ac:dyDescent="0.25">
      <c r="A82" s="3"/>
      <c r="B82" s="4"/>
      <c r="C82" s="4"/>
      <c r="D82" s="4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6"/>
      <c r="S82" s="5"/>
      <c r="T82" s="5"/>
      <c r="U82" s="5"/>
      <c r="V82" s="5"/>
      <c r="W82" s="5"/>
      <c r="X82" s="5"/>
    </row>
    <row r="83" spans="1:24" ht="15.75" x14ac:dyDescent="0.25">
      <c r="A83" s="3"/>
      <c r="B83" s="4"/>
      <c r="C83" s="4"/>
      <c r="D83" s="4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6"/>
      <c r="S83" s="5"/>
      <c r="T83" s="5"/>
      <c r="U83" s="5"/>
      <c r="V83" s="5"/>
      <c r="W83" s="5"/>
      <c r="X83" s="5"/>
    </row>
    <row r="84" spans="1:24" ht="15.75" x14ac:dyDescent="0.25">
      <c r="A84" s="3"/>
      <c r="B84" s="4"/>
      <c r="C84" s="4"/>
      <c r="D84" s="4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6"/>
      <c r="S84" s="5"/>
      <c r="T84" s="5"/>
      <c r="U84" s="5"/>
      <c r="V84" s="5"/>
      <c r="W84" s="5"/>
      <c r="X84" s="5"/>
    </row>
    <row r="85" spans="1:24" ht="15.75" x14ac:dyDescent="0.25">
      <c r="A85" s="3"/>
      <c r="B85" s="4"/>
      <c r="C85" s="4"/>
      <c r="D85" s="4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6"/>
      <c r="S85" s="5"/>
      <c r="T85" s="5"/>
      <c r="U85" s="5"/>
      <c r="V85" s="5"/>
      <c r="W85" s="5"/>
      <c r="X85" s="5"/>
    </row>
    <row r="86" spans="1:24" ht="15.75" x14ac:dyDescent="0.25">
      <c r="A86" s="3"/>
      <c r="B86" s="4"/>
      <c r="C86" s="4"/>
      <c r="D86" s="4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6"/>
      <c r="S86" s="5"/>
      <c r="T86" s="5"/>
      <c r="U86" s="5"/>
      <c r="V86" s="5"/>
      <c r="W86" s="5"/>
      <c r="X86" s="5"/>
    </row>
    <row r="87" spans="1:24" ht="15.75" x14ac:dyDescent="0.25">
      <c r="A87" s="3"/>
      <c r="B87" s="4"/>
      <c r="C87" s="4"/>
      <c r="D87" s="4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6"/>
      <c r="S87" s="5"/>
      <c r="T87" s="5"/>
      <c r="U87" s="5"/>
      <c r="V87" s="5"/>
      <c r="W87" s="5"/>
      <c r="X87" s="5"/>
    </row>
    <row r="88" spans="1:24" ht="15.75" x14ac:dyDescent="0.25">
      <c r="A88" s="3"/>
      <c r="B88" s="4"/>
      <c r="C88" s="4"/>
      <c r="D88" s="4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6"/>
      <c r="S88" s="5"/>
      <c r="T88" s="5"/>
      <c r="U88" s="5"/>
      <c r="V88" s="5"/>
      <c r="W88" s="5"/>
      <c r="X88" s="5"/>
    </row>
    <row r="89" spans="1:24" ht="15.75" x14ac:dyDescent="0.25">
      <c r="A89" s="3"/>
      <c r="B89" s="4"/>
      <c r="C89" s="4"/>
      <c r="D89" s="4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6"/>
      <c r="S89" s="5"/>
      <c r="T89" s="5"/>
      <c r="U89" s="5"/>
      <c r="V89" s="5"/>
      <c r="W89" s="5"/>
      <c r="X89" s="5"/>
    </row>
    <row r="90" spans="1:24" ht="15.75" x14ac:dyDescent="0.25">
      <c r="A90" s="3"/>
      <c r="B90" s="4"/>
      <c r="C90" s="4"/>
      <c r="D90" s="4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6"/>
      <c r="S90" s="5"/>
      <c r="T90" s="5"/>
      <c r="U90" s="5"/>
      <c r="V90" s="5"/>
      <c r="W90" s="5"/>
      <c r="X90" s="5"/>
    </row>
    <row r="91" spans="1:24" ht="15.75" x14ac:dyDescent="0.25">
      <c r="A91" s="3"/>
      <c r="B91" s="4"/>
      <c r="C91" s="4"/>
      <c r="D91" s="4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6"/>
      <c r="S91" s="5"/>
      <c r="T91" s="5"/>
      <c r="U91" s="5"/>
      <c r="V91" s="5"/>
      <c r="W91" s="5"/>
      <c r="X91" s="5"/>
    </row>
    <row r="92" spans="1:24" ht="15.75" x14ac:dyDescent="0.25">
      <c r="A92" s="3"/>
      <c r="B92" s="4"/>
      <c r="C92" s="4"/>
      <c r="D92" s="4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6"/>
      <c r="S92" s="5"/>
      <c r="T92" s="5"/>
      <c r="U92" s="5"/>
      <c r="V92" s="5"/>
      <c r="W92" s="5"/>
      <c r="X92" s="5"/>
    </row>
    <row r="93" spans="1:24" ht="15.75" x14ac:dyDescent="0.25">
      <c r="A93" s="3"/>
      <c r="B93" s="4"/>
      <c r="C93" s="4"/>
      <c r="D93" s="4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6"/>
      <c r="S93" s="5"/>
      <c r="T93" s="5"/>
      <c r="U93" s="5"/>
      <c r="V93" s="5"/>
      <c r="W93" s="5"/>
      <c r="X93" s="5"/>
    </row>
    <row r="94" spans="1:24" ht="15.75" x14ac:dyDescent="0.25">
      <c r="A94" s="3"/>
      <c r="B94" s="4"/>
      <c r="C94" s="4"/>
      <c r="D94" s="4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6"/>
      <c r="S94" s="5"/>
      <c r="T94" s="5"/>
      <c r="U94" s="5"/>
      <c r="V94" s="5"/>
      <c r="W94" s="5"/>
      <c r="X94" s="5"/>
    </row>
    <row r="95" spans="1:24" ht="15.75" x14ac:dyDescent="0.25">
      <c r="A95" s="3"/>
      <c r="B95" s="4"/>
      <c r="C95" s="4"/>
      <c r="D95" s="4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6"/>
      <c r="S95" s="5"/>
      <c r="T95" s="5"/>
      <c r="U95" s="5"/>
      <c r="V95" s="5"/>
      <c r="W95" s="5"/>
      <c r="X95" s="5"/>
    </row>
    <row r="96" spans="1:24" ht="15.75" x14ac:dyDescent="0.25">
      <c r="A96" s="3"/>
      <c r="B96" s="4"/>
      <c r="C96" s="4"/>
      <c r="D96" s="4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6"/>
      <c r="S96" s="5"/>
      <c r="T96" s="5"/>
      <c r="U96" s="5"/>
      <c r="V96" s="5"/>
      <c r="W96" s="5"/>
      <c r="X96" s="5"/>
    </row>
    <row r="97" spans="1:24" ht="15.75" x14ac:dyDescent="0.25">
      <c r="A97" s="3"/>
      <c r="B97" s="4"/>
      <c r="C97" s="4"/>
      <c r="D97" s="4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6"/>
      <c r="S97" s="5"/>
      <c r="T97" s="5"/>
      <c r="U97" s="5"/>
      <c r="V97" s="5"/>
      <c r="W97" s="5"/>
      <c r="X97" s="5"/>
    </row>
    <row r="98" spans="1:24" ht="15.75" x14ac:dyDescent="0.25">
      <c r="A98" s="3"/>
      <c r="B98" s="4"/>
      <c r="C98" s="4"/>
      <c r="D98" s="4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6"/>
      <c r="S98" s="5"/>
      <c r="T98" s="5"/>
      <c r="U98" s="5"/>
      <c r="V98" s="5"/>
      <c r="W98" s="5"/>
      <c r="X98" s="5"/>
    </row>
    <row r="99" spans="1:24" ht="15.75" x14ac:dyDescent="0.25">
      <c r="A99" s="3"/>
      <c r="B99" s="4"/>
      <c r="C99" s="4"/>
      <c r="D99" s="4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6"/>
      <c r="S99" s="5"/>
      <c r="T99" s="5"/>
      <c r="U99" s="5"/>
      <c r="V99" s="5"/>
      <c r="W99" s="5"/>
      <c r="X99" s="5"/>
    </row>
    <row r="100" spans="1:24" ht="15.75" x14ac:dyDescent="0.25">
      <c r="A100" s="3"/>
      <c r="B100" s="4"/>
      <c r="C100" s="4"/>
      <c r="D100" s="4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6"/>
      <c r="S100" s="5"/>
      <c r="T100" s="5"/>
      <c r="U100" s="5"/>
      <c r="V100" s="5"/>
      <c r="W100" s="5"/>
      <c r="X100" s="5"/>
    </row>
    <row r="101" spans="1:24" ht="15.75" x14ac:dyDescent="0.25">
      <c r="A101" s="3"/>
      <c r="B101" s="4"/>
      <c r="C101" s="4"/>
      <c r="D101" s="4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6"/>
      <c r="S101" s="5"/>
      <c r="T101" s="5"/>
      <c r="U101" s="5"/>
      <c r="V101" s="5"/>
      <c r="W101" s="5"/>
      <c r="X101" s="5"/>
    </row>
    <row r="102" spans="1:24" ht="15.75" x14ac:dyDescent="0.25">
      <c r="A102" s="3"/>
      <c r="B102" s="4"/>
      <c r="C102" s="4"/>
      <c r="D102" s="4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6"/>
      <c r="S102" s="5"/>
      <c r="T102" s="5"/>
      <c r="U102" s="5"/>
      <c r="V102" s="5"/>
      <c r="W102" s="5"/>
      <c r="X102" s="5"/>
    </row>
    <row r="103" spans="1:24" ht="15.75" x14ac:dyDescent="0.25">
      <c r="A103" s="3"/>
      <c r="B103" s="4"/>
      <c r="C103" s="4"/>
      <c r="D103" s="4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6"/>
      <c r="S103" s="5"/>
      <c r="T103" s="5"/>
      <c r="U103" s="5"/>
      <c r="V103" s="5"/>
      <c r="W103" s="5"/>
      <c r="X103" s="5"/>
    </row>
    <row r="104" spans="1:24" ht="15.75" x14ac:dyDescent="0.25">
      <c r="A104" s="3"/>
      <c r="B104" s="4"/>
      <c r="C104" s="4"/>
      <c r="D104" s="4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6"/>
      <c r="S104" s="5"/>
      <c r="T104" s="5"/>
      <c r="U104" s="5"/>
      <c r="V104" s="5"/>
      <c r="W104" s="5"/>
      <c r="X104" s="5"/>
    </row>
    <row r="105" spans="1:24" ht="15.75" x14ac:dyDescent="0.25">
      <c r="A105" s="3"/>
      <c r="B105" s="4"/>
      <c r="C105" s="4"/>
      <c r="D105" s="4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6"/>
      <c r="S105" s="5"/>
      <c r="T105" s="5"/>
      <c r="U105" s="5"/>
      <c r="V105" s="5"/>
      <c r="W105" s="5"/>
      <c r="X105" s="5"/>
    </row>
    <row r="106" spans="1:24" ht="15.75" x14ac:dyDescent="0.25">
      <c r="A106" s="3"/>
      <c r="B106" s="4"/>
      <c r="C106" s="4"/>
      <c r="D106" s="4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6"/>
      <c r="S106" s="5"/>
      <c r="T106" s="5"/>
      <c r="U106" s="5"/>
      <c r="V106" s="5"/>
      <c r="W106" s="5"/>
      <c r="X106" s="5"/>
    </row>
    <row r="107" spans="1:24" ht="15.75" x14ac:dyDescent="0.25">
      <c r="A107" s="3"/>
      <c r="B107" s="4"/>
      <c r="C107" s="4"/>
      <c r="D107" s="4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6"/>
      <c r="S107" s="5"/>
      <c r="T107" s="5"/>
      <c r="U107" s="5"/>
      <c r="V107" s="5"/>
      <c r="W107" s="5"/>
      <c r="X107" s="5"/>
    </row>
    <row r="108" spans="1:24" ht="15.75" x14ac:dyDescent="0.25">
      <c r="A108" s="3"/>
      <c r="B108" s="4"/>
      <c r="C108" s="4"/>
      <c r="D108" s="4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6"/>
      <c r="S108" s="5"/>
      <c r="T108" s="5"/>
      <c r="U108" s="5"/>
      <c r="V108" s="5"/>
      <c r="W108" s="5"/>
      <c r="X108" s="5"/>
    </row>
    <row r="109" spans="1:24" ht="15.75" x14ac:dyDescent="0.25">
      <c r="A109" s="3"/>
      <c r="B109" s="4"/>
      <c r="C109" s="4"/>
      <c r="D109" s="4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6"/>
      <c r="S109" s="5"/>
      <c r="T109" s="5"/>
      <c r="U109" s="5"/>
      <c r="V109" s="5"/>
      <c r="W109" s="5"/>
      <c r="X109" s="5"/>
    </row>
    <row r="110" spans="1:24" ht="15.75" x14ac:dyDescent="0.25">
      <c r="A110" s="3"/>
      <c r="B110" s="4"/>
      <c r="C110" s="4"/>
      <c r="D110" s="4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6"/>
      <c r="S110" s="5"/>
      <c r="T110" s="5"/>
      <c r="U110" s="5"/>
      <c r="V110" s="5"/>
      <c r="W110" s="5"/>
      <c r="X110" s="5"/>
    </row>
    <row r="111" spans="1:24" ht="15.75" x14ac:dyDescent="0.25">
      <c r="A111" s="3"/>
      <c r="B111" s="4"/>
      <c r="C111" s="4"/>
      <c r="D111" s="4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6"/>
      <c r="S111" s="5"/>
      <c r="T111" s="5"/>
      <c r="U111" s="5"/>
      <c r="V111" s="5"/>
      <c r="W111" s="5"/>
      <c r="X111" s="5"/>
    </row>
    <row r="112" spans="1:24" ht="15.75" x14ac:dyDescent="0.25">
      <c r="A112" s="3"/>
      <c r="B112" s="4"/>
      <c r="C112" s="4"/>
      <c r="D112" s="4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6"/>
      <c r="S112" s="5"/>
      <c r="T112" s="5"/>
      <c r="U112" s="5"/>
      <c r="V112" s="5"/>
      <c r="W112" s="5"/>
      <c r="X112" s="5"/>
    </row>
    <row r="113" spans="1:24" ht="15.75" x14ac:dyDescent="0.25">
      <c r="A113" s="3"/>
      <c r="B113" s="4"/>
      <c r="C113" s="4"/>
      <c r="D113" s="4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6"/>
      <c r="S113" s="5"/>
      <c r="T113" s="5"/>
      <c r="U113" s="5"/>
      <c r="V113" s="5"/>
      <c r="W113" s="5"/>
      <c r="X113" s="5"/>
    </row>
    <row r="114" spans="1:24" ht="15.75" x14ac:dyDescent="0.25">
      <c r="A114" s="3"/>
      <c r="B114" s="4"/>
      <c r="C114" s="4"/>
      <c r="D114" s="4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6"/>
      <c r="S114" s="5"/>
      <c r="T114" s="5"/>
      <c r="U114" s="5"/>
      <c r="V114" s="5"/>
      <c r="W114" s="5"/>
      <c r="X114" s="5"/>
    </row>
    <row r="115" spans="1:24" ht="15.75" x14ac:dyDescent="0.25">
      <c r="A115" s="3"/>
      <c r="B115" s="4"/>
      <c r="C115" s="4"/>
      <c r="D115" s="4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6"/>
      <c r="S115" s="5"/>
      <c r="T115" s="5"/>
      <c r="U115" s="5"/>
      <c r="V115" s="5"/>
      <c r="W115" s="5"/>
      <c r="X115" s="5"/>
    </row>
    <row r="116" spans="1:24" ht="15.75" x14ac:dyDescent="0.25">
      <c r="A116" s="3"/>
      <c r="B116" s="4"/>
      <c r="C116" s="4"/>
      <c r="D116" s="4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6"/>
      <c r="S116" s="5"/>
      <c r="T116" s="5"/>
      <c r="U116" s="5"/>
      <c r="V116" s="5"/>
      <c r="W116" s="5"/>
      <c r="X116" s="5"/>
    </row>
    <row r="117" spans="1:24" ht="15.75" x14ac:dyDescent="0.25">
      <c r="A117" s="3"/>
      <c r="B117" s="4"/>
      <c r="C117" s="4"/>
      <c r="D117" s="4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6"/>
      <c r="S117" s="5"/>
      <c r="T117" s="5"/>
      <c r="U117" s="5"/>
      <c r="V117" s="5"/>
      <c r="W117" s="5"/>
      <c r="X117" s="5"/>
    </row>
    <row r="118" spans="1:24" ht="15.75" x14ac:dyDescent="0.25">
      <c r="A118" s="3"/>
      <c r="B118" s="4"/>
      <c r="C118" s="4"/>
      <c r="D118" s="4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6"/>
      <c r="S118" s="5"/>
      <c r="T118" s="5"/>
      <c r="U118" s="5"/>
      <c r="V118" s="5"/>
      <c r="W118" s="5"/>
      <c r="X118" s="5"/>
    </row>
    <row r="119" spans="1:24" ht="15.75" x14ac:dyDescent="0.25">
      <c r="A119" s="3"/>
      <c r="B119" s="4"/>
      <c r="C119" s="4"/>
      <c r="D119" s="4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6"/>
      <c r="S119" s="5"/>
      <c r="T119" s="5"/>
      <c r="U119" s="5"/>
      <c r="V119" s="5"/>
      <c r="W119" s="5"/>
      <c r="X119" s="5"/>
    </row>
    <row r="120" spans="1:24" ht="15.75" x14ac:dyDescent="0.25">
      <c r="A120" s="3"/>
      <c r="B120" s="4"/>
      <c r="C120" s="4"/>
      <c r="D120" s="4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6"/>
      <c r="S120" s="5"/>
      <c r="T120" s="5"/>
      <c r="U120" s="5"/>
      <c r="V120" s="5"/>
      <c r="W120" s="5"/>
      <c r="X120" s="5"/>
    </row>
    <row r="121" spans="1:24" ht="15.75" x14ac:dyDescent="0.25">
      <c r="A121" s="3"/>
      <c r="B121" s="4"/>
      <c r="C121" s="4"/>
      <c r="D121" s="4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6"/>
      <c r="S121" s="5"/>
      <c r="T121" s="5"/>
      <c r="U121" s="5"/>
      <c r="V121" s="5"/>
      <c r="W121" s="5"/>
      <c r="X121" s="5"/>
    </row>
    <row r="122" spans="1:24" ht="15.75" x14ac:dyDescent="0.25">
      <c r="A122" s="3"/>
      <c r="B122" s="4"/>
      <c r="C122" s="4"/>
      <c r="D122" s="4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6"/>
      <c r="S122" s="5"/>
      <c r="T122" s="5"/>
      <c r="U122" s="5"/>
      <c r="V122" s="5"/>
      <c r="W122" s="5"/>
      <c r="X122" s="5"/>
    </row>
    <row r="123" spans="1:24" ht="15.75" x14ac:dyDescent="0.25">
      <c r="A123" s="3"/>
      <c r="B123" s="4"/>
      <c r="C123" s="4"/>
      <c r="D123" s="4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6"/>
      <c r="S123" s="5"/>
      <c r="T123" s="5"/>
      <c r="U123" s="5"/>
      <c r="V123" s="5"/>
      <c r="W123" s="5"/>
      <c r="X123" s="5"/>
    </row>
    <row r="124" spans="1:24" ht="15.75" x14ac:dyDescent="0.25">
      <c r="A124" s="3"/>
      <c r="B124" s="4"/>
      <c r="C124" s="4"/>
      <c r="D124" s="4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6"/>
      <c r="S124" s="5"/>
      <c r="T124" s="5"/>
      <c r="U124" s="5"/>
      <c r="V124" s="5"/>
      <c r="W124" s="5"/>
      <c r="X124" s="5"/>
    </row>
    <row r="125" spans="1:24" ht="15.75" x14ac:dyDescent="0.25">
      <c r="A125" s="3"/>
      <c r="B125" s="4"/>
      <c r="C125" s="4"/>
      <c r="D125" s="4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6"/>
      <c r="S125" s="5"/>
      <c r="T125" s="5"/>
      <c r="U125" s="5"/>
      <c r="V125" s="5"/>
      <c r="W125" s="5"/>
      <c r="X125" s="5"/>
    </row>
    <row r="126" spans="1:24" ht="15.75" x14ac:dyDescent="0.25">
      <c r="A126" s="3"/>
      <c r="B126" s="4"/>
      <c r="C126" s="4"/>
      <c r="D126" s="4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6"/>
      <c r="S126" s="5"/>
      <c r="T126" s="5"/>
      <c r="U126" s="5"/>
      <c r="V126" s="5"/>
      <c r="W126" s="5"/>
      <c r="X126" s="5"/>
    </row>
    <row r="127" spans="1:24" ht="15.75" x14ac:dyDescent="0.25">
      <c r="A127" s="3"/>
      <c r="B127" s="4"/>
      <c r="C127" s="4"/>
      <c r="D127" s="4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6"/>
      <c r="S127" s="5"/>
      <c r="T127" s="5"/>
      <c r="U127" s="5"/>
      <c r="V127" s="5"/>
      <c r="W127" s="5"/>
      <c r="X127" s="5"/>
    </row>
    <row r="128" spans="1:24" ht="15.75" x14ac:dyDescent="0.25">
      <c r="A128" s="3"/>
      <c r="B128" s="4"/>
      <c r="C128" s="4"/>
      <c r="D128" s="4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6"/>
      <c r="S128" s="5"/>
      <c r="T128" s="5"/>
      <c r="U128" s="5"/>
      <c r="V128" s="5"/>
      <c r="W128" s="5"/>
      <c r="X128" s="5"/>
    </row>
    <row r="129" spans="1:24" ht="15.75" x14ac:dyDescent="0.25">
      <c r="A129" s="3"/>
      <c r="B129" s="4"/>
      <c r="C129" s="4"/>
      <c r="D129" s="4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6"/>
      <c r="S129" s="5"/>
      <c r="T129" s="5"/>
      <c r="U129" s="5"/>
      <c r="V129" s="5"/>
      <c r="W129" s="5"/>
      <c r="X129" s="5"/>
    </row>
    <row r="130" spans="1:24" ht="15.75" x14ac:dyDescent="0.25">
      <c r="A130" s="3"/>
      <c r="B130" s="4"/>
      <c r="C130" s="4"/>
      <c r="D130" s="4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6"/>
      <c r="S130" s="5"/>
      <c r="T130" s="5"/>
      <c r="U130" s="5"/>
      <c r="V130" s="5"/>
      <c r="W130" s="5"/>
      <c r="X130" s="5"/>
    </row>
    <row r="131" spans="1:24" ht="15.75" x14ac:dyDescent="0.25">
      <c r="A131" s="3"/>
      <c r="B131" s="4"/>
      <c r="C131" s="4"/>
      <c r="D131" s="4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6"/>
      <c r="S131" s="5"/>
      <c r="T131" s="5"/>
      <c r="U131" s="5"/>
      <c r="V131" s="5"/>
      <c r="W131" s="5"/>
      <c r="X131" s="5"/>
    </row>
    <row r="132" spans="1:24" ht="15.75" x14ac:dyDescent="0.25">
      <c r="A132" s="3"/>
      <c r="B132" s="4"/>
      <c r="C132" s="4"/>
      <c r="D132" s="4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6"/>
      <c r="S132" s="5"/>
      <c r="T132" s="5"/>
      <c r="U132" s="5"/>
      <c r="V132" s="5"/>
      <c r="W132" s="5"/>
      <c r="X132" s="5"/>
    </row>
    <row r="133" spans="1:24" ht="15.75" x14ac:dyDescent="0.25">
      <c r="A133" s="3"/>
      <c r="B133" s="4"/>
      <c r="C133" s="4"/>
      <c r="D133" s="4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6"/>
      <c r="S133" s="5"/>
      <c r="T133" s="5"/>
      <c r="U133" s="5"/>
      <c r="V133" s="5"/>
      <c r="W133" s="5"/>
      <c r="X133" s="5"/>
    </row>
    <row r="134" spans="1:24" ht="15.75" x14ac:dyDescent="0.25">
      <c r="A134" s="3"/>
      <c r="B134" s="4"/>
      <c r="C134" s="4"/>
      <c r="D134" s="4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6"/>
      <c r="S134" s="5"/>
      <c r="T134" s="5"/>
      <c r="U134" s="5"/>
      <c r="V134" s="5"/>
      <c r="W134" s="5"/>
      <c r="X134" s="5"/>
    </row>
    <row r="135" spans="1:24" ht="15.75" x14ac:dyDescent="0.25">
      <c r="A135" s="3"/>
      <c r="B135" s="4"/>
      <c r="C135" s="4"/>
      <c r="D135" s="4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6"/>
      <c r="S135" s="5"/>
      <c r="T135" s="5"/>
      <c r="U135" s="5"/>
      <c r="V135" s="5"/>
      <c r="W135" s="5"/>
      <c r="X135" s="5"/>
    </row>
    <row r="136" spans="1:24" ht="15.75" x14ac:dyDescent="0.25">
      <c r="A136" s="3"/>
      <c r="B136" s="4"/>
      <c r="C136" s="4"/>
      <c r="D136" s="4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6"/>
      <c r="S136" s="5"/>
      <c r="T136" s="5"/>
      <c r="U136" s="5"/>
      <c r="V136" s="5"/>
      <c r="W136" s="5"/>
      <c r="X136" s="5"/>
    </row>
  </sheetData>
  <sheetProtection algorithmName="SHA-512" hashValue="8wBnFJsa03CThOuXepoisfNlx3wsgpK0a8HHtkUaib2lKx4lNEC1YdmkLlYw7cyG0ZldkuULruWajP7Fg32HlQ==" saltValue="z2jiy6lPLknexMX2jaskbg==" spinCount="100000" sheet="1" objects="1" scenarios="1"/>
  <mergeCells count="8">
    <mergeCell ref="T18:X19"/>
    <mergeCell ref="P19:Q19"/>
    <mergeCell ref="G15:L15"/>
    <mergeCell ref="G16:L16"/>
    <mergeCell ref="I18:I20"/>
    <mergeCell ref="M18:N19"/>
    <mergeCell ref="O18:O19"/>
    <mergeCell ref="P18:R18"/>
  </mergeCells>
  <conditionalFormatting sqref="H21 H64 H28 H51 H31">
    <cfRule type="notContainsBlanks" dxfId="15" priority="10">
      <formula>LEN(TRIM(H21))&gt;0</formula>
    </cfRule>
  </conditionalFormatting>
  <conditionalFormatting sqref="H33">
    <cfRule type="notContainsBlanks" dxfId="14" priority="11">
      <formula>LEN(TRIM(H33))&gt;0</formula>
    </cfRule>
  </conditionalFormatting>
  <conditionalFormatting sqref="H35">
    <cfRule type="notContainsBlanks" dxfId="13" priority="12">
      <formula>LEN(TRIM(H35))&gt;0</formula>
    </cfRule>
  </conditionalFormatting>
  <conditionalFormatting sqref="H41">
    <cfRule type="notContainsBlanks" dxfId="12" priority="13">
      <formula>LEN(TRIM(H41))&gt;0</formula>
    </cfRule>
  </conditionalFormatting>
  <conditionalFormatting sqref="H65">
    <cfRule type="notContainsBlanks" dxfId="11" priority="14">
      <formula>LEN(TRIM(H65))&gt;0</formula>
    </cfRule>
  </conditionalFormatting>
  <conditionalFormatting sqref="H34">
    <cfRule type="notContainsBlanks" dxfId="10" priority="15">
      <formula>LEN(TRIM(H34))&gt;0</formula>
    </cfRule>
  </conditionalFormatting>
  <conditionalFormatting sqref="H39">
    <cfRule type="notContainsBlanks" dxfId="9" priority="16">
      <formula>LEN(TRIM(H39))&gt;0</formula>
    </cfRule>
  </conditionalFormatting>
  <conditionalFormatting sqref="H58">
    <cfRule type="notContainsBlanks" dxfId="8" priority="9">
      <formula>LEN(TRIM(H58))&gt;0</formula>
    </cfRule>
  </conditionalFormatting>
  <conditionalFormatting sqref="H29">
    <cfRule type="notContainsBlanks" dxfId="7" priority="8">
      <formula>LEN(TRIM(H29))&gt;0</formula>
    </cfRule>
  </conditionalFormatting>
  <conditionalFormatting sqref="H37">
    <cfRule type="notContainsBlanks" dxfId="6" priority="7">
      <formula>LEN(TRIM(H37))&gt;0</formula>
    </cfRule>
  </conditionalFormatting>
  <conditionalFormatting sqref="H36">
    <cfRule type="notContainsBlanks" dxfId="5" priority="6">
      <formula>LEN(TRIM(H36))&gt;0</formula>
    </cfRule>
  </conditionalFormatting>
  <conditionalFormatting sqref="H59">
    <cfRule type="notContainsBlanks" dxfId="4" priority="5">
      <formula>LEN(TRIM(H59))&gt;0</formula>
    </cfRule>
  </conditionalFormatting>
  <conditionalFormatting sqref="H44">
    <cfRule type="notContainsBlanks" dxfId="3" priority="4">
      <formula>LEN(TRIM(H44))&gt;0</formula>
    </cfRule>
  </conditionalFormatting>
  <conditionalFormatting sqref="H30">
    <cfRule type="notContainsBlanks" dxfId="2" priority="3">
      <formula>LEN(TRIM(H30))&gt;0</formula>
    </cfRule>
  </conditionalFormatting>
  <conditionalFormatting sqref="H38">
    <cfRule type="notContainsBlanks" dxfId="1" priority="2">
      <formula>LEN(TRIM(H38))&gt;0</formula>
    </cfRule>
  </conditionalFormatting>
  <conditionalFormatting sqref="H47">
    <cfRule type="notContainsBlanks" dxfId="0" priority="1">
      <formula>LEN(TRIM(H47))&gt;0</formula>
    </cfRule>
  </conditionalFormatting>
  <pageMargins left="0.70866141732283472" right="0.70866141732283472" top="0.74803149606299213" bottom="0.74803149606299213" header="0.31496062992125984" footer="0.31496062992125984"/>
  <pageSetup scale="1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TEMPORERA JUNIO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root</cp:lastModifiedBy>
  <cp:lastPrinted>2026-06-24T15:39:55Z</cp:lastPrinted>
  <dcterms:created xsi:type="dcterms:W3CDTF">2026-06-24T13:53:58Z</dcterms:created>
  <dcterms:modified xsi:type="dcterms:W3CDTF">2026-07-03T18:37:09Z</dcterms:modified>
</cp:coreProperties>
</file>