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5" i="1" l="1"/>
  <c r="J115" i="1"/>
  <c r="I115" i="1"/>
  <c r="H115" i="1"/>
  <c r="G115" i="1"/>
  <c r="F115" i="1"/>
  <c r="L105" i="1"/>
  <c r="L115" i="1" s="1"/>
  <c r="L104" i="1"/>
  <c r="L103" i="1"/>
  <c r="L102" i="1"/>
  <c r="L101" i="1"/>
  <c r="L100" i="1"/>
  <c r="L99" i="1"/>
  <c r="L98" i="1"/>
  <c r="L97" i="1"/>
  <c r="L96" i="1"/>
  <c r="L95" i="1"/>
  <c r="K94" i="1"/>
  <c r="K118" i="1" s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 s="1"/>
  <c r="K64" i="1"/>
  <c r="J64" i="1"/>
  <c r="I64" i="1"/>
  <c r="H64" i="1"/>
  <c r="L63" i="1"/>
  <c r="L62" i="1"/>
  <c r="L61" i="1"/>
  <c r="L60" i="1"/>
  <c r="L59" i="1"/>
  <c r="L58" i="1"/>
  <c r="L57" i="1"/>
  <c r="L56" i="1"/>
  <c r="L55" i="1"/>
  <c r="L54" i="1"/>
  <c r="L53" i="1"/>
  <c r="L52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H37" i="1"/>
  <c r="L37" i="1" s="1"/>
  <c r="L36" i="1"/>
  <c r="L35" i="1"/>
  <c r="F34" i="1"/>
  <c r="L34" i="1" s="1"/>
  <c r="L33" i="1"/>
  <c r="L32" i="1"/>
  <c r="L31" i="1"/>
  <c r="L30" i="1"/>
  <c r="L29" i="1"/>
  <c r="L28" i="1"/>
  <c r="K27" i="1"/>
  <c r="J27" i="1"/>
  <c r="J94" i="1" s="1"/>
  <c r="I27" i="1"/>
  <c r="I94" i="1" s="1"/>
  <c r="H27" i="1"/>
  <c r="H94" i="1" s="1"/>
  <c r="G27" i="1"/>
  <c r="G94" i="1" s="1"/>
  <c r="L26" i="1"/>
  <c r="L25" i="1"/>
  <c r="L24" i="1"/>
  <c r="F24" i="1"/>
  <c r="L23" i="1"/>
  <c r="L22" i="1"/>
  <c r="L21" i="1"/>
  <c r="L20" i="1"/>
  <c r="F19" i="1"/>
  <c r="F14" i="1" s="1"/>
  <c r="L18" i="1"/>
  <c r="L17" i="1"/>
  <c r="L16" i="1"/>
  <c r="L15" i="1"/>
  <c r="K14" i="1"/>
  <c r="J14" i="1"/>
  <c r="I14" i="1"/>
  <c r="H14" i="1"/>
  <c r="G14" i="1"/>
  <c r="L13" i="1"/>
  <c r="L12" i="1"/>
  <c r="L11" i="1"/>
  <c r="L10" i="1"/>
  <c r="L9" i="1"/>
  <c r="L8" i="1"/>
  <c r="K8" i="1"/>
  <c r="J8" i="1"/>
  <c r="I8" i="1"/>
  <c r="H8" i="1"/>
  <c r="G8" i="1"/>
  <c r="F8" i="1"/>
  <c r="L27" i="1" l="1"/>
  <c r="L94" i="1" s="1"/>
  <c r="L118" i="1" s="1"/>
  <c r="F118" i="1"/>
  <c r="G118" i="1"/>
  <c r="I118" i="1"/>
  <c r="J118" i="1"/>
  <c r="H118" i="1"/>
  <c r="F27" i="1"/>
  <c r="F94" i="1" s="1"/>
  <c r="L19" i="1"/>
  <c r="L14" i="1" s="1"/>
</calcChain>
</file>

<file path=xl/sharedStrings.xml><?xml version="1.0" encoding="utf-8"?>
<sst xmlns="http://schemas.openxmlformats.org/spreadsheetml/2006/main" count="138" uniqueCount="132">
  <si>
    <t>DIRECCION GENERAL DE EMBELLECIMIENTO</t>
  </si>
  <si>
    <t>EJECUCION DE GASTOS Y APLICACIONES FINANCIERAS/2026</t>
  </si>
  <si>
    <t>2-</t>
  </si>
  <si>
    <t xml:space="preserve">GASTOS </t>
  </si>
  <si>
    <t>ENERO</t>
  </si>
  <si>
    <t>FEBRERO</t>
  </si>
  <si>
    <t>MARZO</t>
  </si>
  <si>
    <t>ABRIL</t>
  </si>
  <si>
    <t>MAYO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</si>
  <si>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</si>
  <si>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</si>
  <si>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</si>
  <si>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</si>
  <si>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</si>
  <si>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</si>
  <si>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</si>
  <si>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</si>
  <si>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</si>
  <si>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</si>
  <si>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</si>
  <si>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</si>
  <si>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</si>
  <si>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</si>
  <si>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</si>
  <si>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</si>
  <si>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</si>
  <si>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</si>
  <si>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</si>
  <si>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</si>
  <si>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</si>
  <si>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</si>
  <si>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</si>
  <si>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</si>
  <si>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</si>
  <si>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</si>
  <si>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</si>
  <si>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</si>
  <si>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</si>
  <si>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</si>
  <si>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</si>
  <si>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</si>
  <si>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</si>
  <si>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</si>
  <si>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</si>
  <si>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</si>
  <si>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</si>
  <si>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</si>
  <si>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</si>
  <si>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</si>
  <si>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</si>
  <si>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</si>
  <si>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</si>
  <si>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</si>
  <si>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</si>
  <si>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</si>
  <si>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</si>
  <si>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</si>
  <si>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</si>
  <si>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</si>
  <si>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</si>
  <si>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</si>
  <si>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</si>
  <si>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</si>
  <si>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</si>
  <si>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</si>
  <si>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</si>
  <si>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</si>
  <si>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</si>
  <si>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</si>
  <si>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</si>
  <si>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</si>
  <si>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</si>
  <si>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</si>
  <si>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</si>
  <si>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</si>
  <si>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</si>
  <si>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</si>
  <si>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</si>
  <si>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</si>
  <si>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</si>
  <si>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</si>
  <si>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</si>
  <si>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</si>
  <si>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</si>
  <si>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</si>
  <si>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</si>
  <si>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</si>
  <si>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</si>
  <si>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</si>
  <si>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</si>
  <si>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</si>
  <si>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</si>
  <si>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</si>
  <si>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</si>
  <si>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</si>
  <si>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</si>
  <si>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</si>
  <si>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</si>
  <si>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</si>
  <si>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MAS: LIB-353-1 NULO CUENTA 2.3.1.3.01</t>
  </si>
  <si>
    <t>MENOS: LIB- NULO 136-1 CUENTA 2.3.7.1.01</t>
  </si>
  <si>
    <t>MENOS: LIB-328-1 NULO CUENTA 2.2.1.7.01</t>
  </si>
  <si>
    <t>MAS: LIB-514-1 NULO CUENTA 2.2.1.7.01</t>
  </si>
  <si>
    <t>MENOS: REINTEGRO POR SUBSIDIO POR MATERNIDAD</t>
  </si>
  <si>
    <t>MAS: LIB-648-1 NULO CUENTA 2.2.2.1.6.01</t>
  </si>
  <si>
    <t>MAS: LIB-649-1 NULO CUENTA 2.2.2.1.6.01</t>
  </si>
  <si>
    <t>MAS: LIB-555-1 NULO CUENTA 2.2.5.4.01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</si>
  <si>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</si>
  <si>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</si>
  <si>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</si>
  <si>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</si>
  <si>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</si>
  <si>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</si>
  <si>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</si>
  <si>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</si>
  <si>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</si>
  <si>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</si>
  <si>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</si>
  <si>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</si>
  <si>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</si>
  <si>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</si>
  <si>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</si>
  <si>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</si>
  <si>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</si>
  <si>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</si>
  <si>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>LIC. YOMERY DOMINGUEZ LAHOZ</t>
  </si>
  <si>
    <t xml:space="preserve">LIC. BRANLIS ROBERTO QUEZADA LEBRON  </t>
  </si>
  <si>
    <t>Enc. De Contabilidad</t>
  </si>
  <si>
    <t>Encargado Financiero Interino</t>
  </si>
  <si>
    <t>JUNIO</t>
  </si>
  <si>
    <t>MAS: LIB-842-1 NULO CUENTA 2.2.8.7.06</t>
  </si>
  <si>
    <t>MAS: LIB-1078-1 NULO CUENTA 2.2.1.7.01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</si>
</sst>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4" fontId="5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876300</xdr:colOff>
      <xdr:row>2</xdr:row>
      <xdr:rowOff>161924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81825" y="5429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1219200</xdr:colOff>
      <xdr:row>2</xdr:row>
      <xdr:rowOff>0</xdr:rowOff>
    </xdr:from>
    <xdr:ext cx="762066" cy="518205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3810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25"/>
  <sheetViews>
    <sheetView tabSelected="1" topLeftCell="A106" workbookViewId="0">
      <selection sqref="A1:L126"/>
    </sheetView>
  </sheetViews>
  <sheetFormatPr baseColWidth="10" defaultColWidth="9.140625" defaultRowHeight="15" x14ac:dyDescent="0.25"/>
  <cols>
    <col min="5" max="5" width="22.28515625" customWidth="1"/>
    <col min="6" max="6" width="18.28515625" customWidth="1"/>
    <col min="7" max="7" width="14.42578125" customWidth="1"/>
    <col min="8" max="8" width="16.28515625" customWidth="1"/>
    <col min="9" max="9" width="19" customWidth="1"/>
    <col min="10" max="10" width="16.5703125" customWidth="1"/>
    <col min="11" max="11" width="19.140625" customWidth="1"/>
    <col min="12" max="12" width="12.42578125" customWidth="1"/>
  </cols>
  <sheetData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5" customHeight="1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15" customHeight="1" x14ac:dyDescent="0.25">
      <c r="A7" s="2" t="s">
        <v>2</v>
      </c>
      <c r="B7" s="3" t="s">
        <v>3</v>
      </c>
      <c r="C7" s="4"/>
      <c r="D7" s="4"/>
      <c r="E7" s="5"/>
      <c r="F7" s="6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129</v>
      </c>
      <c r="L7" s="8" t="s">
        <v>9</v>
      </c>
    </row>
    <row r="8" spans="1:12" x14ac:dyDescent="0.25">
      <c r="A8" s="9" t="s">
        <v>10</v>
      </c>
      <c r="B8" s="10" t="s">
        <v>11</v>
      </c>
      <c r="C8" s="10"/>
      <c r="D8" s="11"/>
      <c r="E8" s="11"/>
      <c r="F8" s="12">
        <f t="shared" ref="F8:K8" si="0">SUM(F9:F13)</f>
        <v>20244126.299999997</v>
      </c>
      <c r="G8" s="12">
        <f t="shared" si="0"/>
        <v>20123954.509999998</v>
      </c>
      <c r="H8" s="12">
        <f t="shared" si="0"/>
        <v>20014764.709999997</v>
      </c>
      <c r="I8" s="12">
        <f t="shared" si="0"/>
        <v>20751034.630000003</v>
      </c>
      <c r="J8" s="12">
        <f t="shared" si="0"/>
        <v>34990579.460000001</v>
      </c>
      <c r="K8" s="12">
        <f t="shared" si="0"/>
        <v>20046650.079999998</v>
      </c>
      <c r="L8" s="12">
        <f>+L9+L10+L12+L11+L13</f>
        <v>136171109.69</v>
      </c>
    </row>
    <row r="9" spans="1:12" x14ac:dyDescent="0.25">
      <c r="A9" s="13"/>
      <c r="B9" s="14" t="s">
        <v>12</v>
      </c>
      <c r="C9" s="15"/>
      <c r="D9" s="15"/>
      <c r="E9" s="11"/>
      <c r="F9" s="16">
        <v>17111280.489999998</v>
      </c>
      <c r="G9" s="16">
        <v>17062993.859999999</v>
      </c>
      <c r="H9" s="16">
        <v>16949280.489999998</v>
      </c>
      <c r="I9" s="16">
        <v>17685940.640000001</v>
      </c>
      <c r="J9" s="16">
        <v>17145527.629999999</v>
      </c>
      <c r="K9" s="16">
        <v>16942842.359999999</v>
      </c>
      <c r="L9" s="16">
        <f>SUM(F9:K9)</f>
        <v>102897865.46999998</v>
      </c>
    </row>
    <row r="10" spans="1:12" x14ac:dyDescent="0.25">
      <c r="A10" s="13"/>
      <c r="B10" s="14" t="s">
        <v>13</v>
      </c>
      <c r="C10" s="15"/>
      <c r="D10" s="15"/>
      <c r="E10" s="11"/>
      <c r="F10" s="16">
        <v>725000</v>
      </c>
      <c r="G10" s="16">
        <v>675333.33</v>
      </c>
      <c r="H10" s="16">
        <v>685000</v>
      </c>
      <c r="I10" s="16">
        <v>685000</v>
      </c>
      <c r="J10" s="16">
        <v>15463873.539999999</v>
      </c>
      <c r="K10" s="16">
        <v>724333.33</v>
      </c>
      <c r="L10" s="16">
        <f t="shared" ref="L10:L13" si="1">SUM(F10:K10)</f>
        <v>18958540.199999996</v>
      </c>
    </row>
    <row r="11" spans="1:12" x14ac:dyDescent="0.25">
      <c r="A11" s="13"/>
      <c r="B11" s="14" t="s">
        <v>14</v>
      </c>
      <c r="C11" s="17"/>
      <c r="D11" s="17"/>
      <c r="E11" s="11"/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f t="shared" si="1"/>
        <v>0</v>
      </c>
    </row>
    <row r="12" spans="1:12" x14ac:dyDescent="0.25">
      <c r="A12" s="13"/>
      <c r="B12" s="14" t="s">
        <v>15</v>
      </c>
      <c r="C12" s="17"/>
      <c r="D12" s="17"/>
      <c r="E12" s="11"/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f t="shared" si="1"/>
        <v>0</v>
      </c>
    </row>
    <row r="13" spans="1:12" x14ac:dyDescent="0.25">
      <c r="A13" s="13"/>
      <c r="B13" s="23" t="s">
        <v>16</v>
      </c>
      <c r="C13" s="23"/>
      <c r="D13" s="23"/>
      <c r="E13" s="11"/>
      <c r="F13" s="16">
        <v>2407845.81</v>
      </c>
      <c r="G13" s="16">
        <v>2385627.3199999998</v>
      </c>
      <c r="H13" s="16">
        <v>2380484.2200000002</v>
      </c>
      <c r="I13" s="16">
        <v>2380093.9900000002</v>
      </c>
      <c r="J13" s="16">
        <v>2381178.29</v>
      </c>
      <c r="K13" s="16">
        <v>2379474.39</v>
      </c>
      <c r="L13" s="16">
        <f t="shared" si="1"/>
        <v>14314704.02</v>
      </c>
    </row>
    <row r="14" spans="1:12" x14ac:dyDescent="0.25">
      <c r="A14" s="9" t="s">
        <v>17</v>
      </c>
      <c r="B14" s="18" t="s">
        <v>18</v>
      </c>
      <c r="C14" s="15"/>
      <c r="D14" s="11"/>
      <c r="E14" s="11"/>
      <c r="F14" s="12">
        <f>+F15+F16+F19+F20+F24</f>
        <v>3696265.2300000004</v>
      </c>
      <c r="G14" s="12">
        <f t="shared" ref="G14:L14" si="2">SUM(G15:G26)</f>
        <v>4446819.1500000004</v>
      </c>
      <c r="H14" s="12">
        <f t="shared" si="2"/>
        <v>4749138.83</v>
      </c>
      <c r="I14" s="12">
        <f t="shared" si="2"/>
        <v>3052899.8200000003</v>
      </c>
      <c r="J14" s="12">
        <f t="shared" si="2"/>
        <v>2848480.3200000003</v>
      </c>
      <c r="K14" s="12">
        <f t="shared" si="2"/>
        <v>6295107.4199999999</v>
      </c>
      <c r="L14" s="12">
        <f t="shared" si="2"/>
        <v>25088710.77</v>
      </c>
    </row>
    <row r="15" spans="1:12" x14ac:dyDescent="0.25">
      <c r="A15" s="13"/>
      <c r="B15" s="14" t="s">
        <v>19</v>
      </c>
      <c r="C15" s="15"/>
      <c r="D15" s="15"/>
      <c r="E15" s="11"/>
      <c r="F15" s="16">
        <v>649179.27</v>
      </c>
      <c r="G15" s="16">
        <v>640147.6</v>
      </c>
      <c r="H15" s="16">
        <v>991778.62</v>
      </c>
      <c r="I15" s="16">
        <v>197314.78</v>
      </c>
      <c r="J15" s="16">
        <v>442665.88</v>
      </c>
      <c r="K15" s="16">
        <v>725709.22</v>
      </c>
      <c r="L15" s="16">
        <f>SUM(F15:K15)</f>
        <v>3646795.37</v>
      </c>
    </row>
    <row r="16" spans="1:12" x14ac:dyDescent="0.25">
      <c r="A16" s="19"/>
      <c r="B16" s="20" t="s">
        <v>20</v>
      </c>
      <c r="C16" s="23"/>
      <c r="D16" s="23"/>
      <c r="E16" s="11"/>
      <c r="F16" s="16">
        <v>0</v>
      </c>
      <c r="G16" s="16">
        <v>392940</v>
      </c>
      <c r="H16" s="16">
        <v>196470</v>
      </c>
      <c r="I16" s="16">
        <v>196470</v>
      </c>
      <c r="J16" s="16">
        <v>196470</v>
      </c>
      <c r="K16" s="16">
        <v>19470</v>
      </c>
      <c r="L16" s="16">
        <f t="shared" ref="L16:L26" si="3">SUM(F16:K16)</f>
        <v>1001820</v>
      </c>
    </row>
    <row r="17" spans="1:12" x14ac:dyDescent="0.25">
      <c r="A17" s="13"/>
      <c r="B17" s="14" t="s">
        <v>21</v>
      </c>
      <c r="C17" s="15"/>
      <c r="D17" s="15"/>
      <c r="E17" s="11"/>
      <c r="F17" s="16">
        <v>0</v>
      </c>
      <c r="G17" s="16">
        <v>278791.43</v>
      </c>
      <c r="H17" s="16">
        <v>238766.63</v>
      </c>
      <c r="I17" s="16">
        <v>182276.94</v>
      </c>
      <c r="J17" s="16">
        <v>174918.14</v>
      </c>
      <c r="K17" s="16">
        <v>174948.04</v>
      </c>
      <c r="L17" s="16">
        <f t="shared" si="3"/>
        <v>1049701.18</v>
      </c>
    </row>
    <row r="18" spans="1:12" x14ac:dyDescent="0.25">
      <c r="A18" s="13"/>
      <c r="B18" s="23" t="s">
        <v>22</v>
      </c>
      <c r="C18" s="23"/>
      <c r="D18" s="23"/>
      <c r="E18" s="11"/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f t="shared" si="3"/>
        <v>0</v>
      </c>
    </row>
    <row r="19" spans="1:12" x14ac:dyDescent="0.25">
      <c r="A19" s="13"/>
      <c r="B19" s="14" t="s">
        <v>23</v>
      </c>
      <c r="C19" s="15"/>
      <c r="D19" s="15"/>
      <c r="E19" s="21"/>
      <c r="F19" s="16">
        <f>926727.05-83255</f>
        <v>843472.05</v>
      </c>
      <c r="G19" s="16">
        <v>1488261.33</v>
      </c>
      <c r="H19" s="16">
        <v>1846501.32</v>
      </c>
      <c r="I19" s="16">
        <v>1619849.84</v>
      </c>
      <c r="J19" s="16">
        <v>1586402.04</v>
      </c>
      <c r="K19" s="16">
        <v>1620657.1</v>
      </c>
      <c r="L19" s="16">
        <f t="shared" si="3"/>
        <v>9005143.6799999997</v>
      </c>
    </row>
    <row r="20" spans="1:12" x14ac:dyDescent="0.25">
      <c r="A20" s="13"/>
      <c r="B20" s="14" t="s">
        <v>24</v>
      </c>
      <c r="C20" s="15"/>
      <c r="D20" s="15"/>
      <c r="E20" s="11"/>
      <c r="F20" s="16">
        <v>2126913.91</v>
      </c>
      <c r="G20" s="16">
        <v>96704.53</v>
      </c>
      <c r="H20" s="16">
        <v>76222</v>
      </c>
      <c r="I20" s="16">
        <v>75932</v>
      </c>
      <c r="J20" s="16">
        <v>75932</v>
      </c>
      <c r="K20" s="16">
        <v>70922</v>
      </c>
      <c r="L20" s="16">
        <f t="shared" si="3"/>
        <v>2522626.44</v>
      </c>
    </row>
    <row r="21" spans="1:12" x14ac:dyDescent="0.25">
      <c r="A21" s="13"/>
      <c r="B21" s="14" t="s">
        <v>25</v>
      </c>
      <c r="C21" s="15"/>
      <c r="D21" s="15"/>
      <c r="E21" s="11"/>
      <c r="F21" s="16">
        <v>0</v>
      </c>
      <c r="G21" s="16">
        <v>239422</v>
      </c>
      <c r="H21" s="16">
        <v>0</v>
      </c>
      <c r="I21" s="16">
        <v>0</v>
      </c>
      <c r="J21" s="16">
        <v>0</v>
      </c>
      <c r="K21" s="16">
        <v>0</v>
      </c>
      <c r="L21" s="16">
        <f t="shared" si="3"/>
        <v>239422</v>
      </c>
    </row>
    <row r="22" spans="1:12" x14ac:dyDescent="0.25">
      <c r="A22" s="13"/>
      <c r="B22" s="20" t="s">
        <v>26</v>
      </c>
      <c r="C22" s="15"/>
      <c r="D22" s="15"/>
      <c r="E22" s="11"/>
      <c r="F22" s="16">
        <v>0</v>
      </c>
      <c r="G22" s="16">
        <v>0</v>
      </c>
      <c r="H22" s="16">
        <v>475068</v>
      </c>
      <c r="I22" s="16">
        <v>242844</v>
      </c>
      <c r="J22" s="16">
        <v>0</v>
      </c>
      <c r="K22" s="16">
        <v>544691.79</v>
      </c>
      <c r="L22" s="16">
        <f t="shared" si="3"/>
        <v>1262603.79</v>
      </c>
    </row>
    <row r="23" spans="1:12" x14ac:dyDescent="0.25">
      <c r="A23" s="13"/>
      <c r="B23" s="23" t="s">
        <v>27</v>
      </c>
      <c r="C23" s="23"/>
      <c r="D23" s="23"/>
      <c r="E23" s="23"/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f t="shared" si="3"/>
        <v>0</v>
      </c>
    </row>
    <row r="24" spans="1:12" x14ac:dyDescent="0.25">
      <c r="A24" s="13"/>
      <c r="B24" s="20" t="s">
        <v>28</v>
      </c>
      <c r="C24" s="23"/>
      <c r="D24" s="23"/>
      <c r="E24" s="23"/>
      <c r="F24" s="16">
        <f>223020-146320</f>
        <v>76700</v>
      </c>
      <c r="G24" s="16">
        <v>938460</v>
      </c>
      <c r="H24" s="16">
        <v>470820</v>
      </c>
      <c r="I24" s="16">
        <v>166120</v>
      </c>
      <c r="J24" s="16">
        <v>0</v>
      </c>
      <c r="K24" s="16">
        <v>2766617.01</v>
      </c>
      <c r="L24" s="16">
        <f t="shared" si="3"/>
        <v>4418717.01</v>
      </c>
    </row>
    <row r="25" spans="1:12" x14ac:dyDescent="0.25">
      <c r="A25" s="13"/>
      <c r="B25" s="20" t="s">
        <v>29</v>
      </c>
      <c r="C25" s="23"/>
      <c r="D25" s="23"/>
      <c r="E25" s="11"/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f t="shared" si="3"/>
        <v>0</v>
      </c>
    </row>
    <row r="26" spans="1:12" x14ac:dyDescent="0.25">
      <c r="A26" s="13"/>
      <c r="B26" s="23" t="s">
        <v>30</v>
      </c>
      <c r="C26" s="23"/>
      <c r="D26" s="23"/>
      <c r="E26" s="11"/>
      <c r="F26" s="16">
        <v>0</v>
      </c>
      <c r="G26" s="16">
        <v>372092.26</v>
      </c>
      <c r="H26" s="16">
        <v>453512.26</v>
      </c>
      <c r="I26" s="16">
        <v>372092.26</v>
      </c>
      <c r="J26" s="16">
        <v>372092.26</v>
      </c>
      <c r="K26" s="16">
        <v>372092.26</v>
      </c>
      <c r="L26" s="16">
        <f t="shared" si="3"/>
        <v>1941881.3</v>
      </c>
    </row>
    <row r="27" spans="1:12" x14ac:dyDescent="0.25">
      <c r="A27" s="9" t="s">
        <v>31</v>
      </c>
      <c r="B27" s="18" t="s">
        <v>32</v>
      </c>
      <c r="C27" s="15"/>
      <c r="D27" s="11"/>
      <c r="E27" s="11"/>
      <c r="F27" s="12">
        <f>+F30+F28+F29+F31+F32+F33+F34</f>
        <v>944000</v>
      </c>
      <c r="G27" s="12">
        <f t="shared" ref="G27:L27" si="4">SUM(G28:G37)</f>
        <v>10141068.309999999</v>
      </c>
      <c r="H27" s="12">
        <f t="shared" si="4"/>
        <v>17558939</v>
      </c>
      <c r="I27" s="12">
        <f t="shared" si="4"/>
        <v>10824587.280000001</v>
      </c>
      <c r="J27" s="12">
        <f t="shared" si="4"/>
        <v>3457713.1500000004</v>
      </c>
      <c r="K27" s="12">
        <f t="shared" si="4"/>
        <v>18092867.59</v>
      </c>
      <c r="L27" s="12">
        <f t="shared" si="4"/>
        <v>61019175.329999998</v>
      </c>
    </row>
    <row r="28" spans="1:12" x14ac:dyDescent="0.25">
      <c r="A28" s="13"/>
      <c r="B28" s="23" t="s">
        <v>33</v>
      </c>
      <c r="C28" s="23"/>
      <c r="D28" s="23"/>
      <c r="E28" s="11"/>
      <c r="F28" s="16">
        <v>0</v>
      </c>
      <c r="G28" s="16">
        <v>1252740.57</v>
      </c>
      <c r="H28" s="16">
        <v>14644541.4</v>
      </c>
      <c r="I28" s="16">
        <v>5840695.5499999998</v>
      </c>
      <c r="J28" s="16">
        <v>0</v>
      </c>
      <c r="K28" s="16">
        <v>11808644.199999999</v>
      </c>
      <c r="L28" s="16">
        <f>SUM(F28:K28)</f>
        <v>33546621.719999999</v>
      </c>
    </row>
    <row r="29" spans="1:12" x14ac:dyDescent="0.25">
      <c r="A29" s="13"/>
      <c r="B29" s="14" t="s">
        <v>34</v>
      </c>
      <c r="C29" s="15"/>
      <c r="D29" s="15"/>
      <c r="E29" s="11"/>
      <c r="F29" s="16">
        <v>0</v>
      </c>
      <c r="G29" s="16">
        <v>3098.16</v>
      </c>
      <c r="H29" s="16">
        <v>0</v>
      </c>
      <c r="I29" s="16">
        <v>0</v>
      </c>
      <c r="J29" s="16">
        <v>0</v>
      </c>
      <c r="K29" s="16">
        <v>157972.22</v>
      </c>
      <c r="L29" s="16">
        <f t="shared" ref="L29:L37" si="5">SUM(F29:K29)</f>
        <v>161070.38</v>
      </c>
    </row>
    <row r="30" spans="1:12" x14ac:dyDescent="0.25">
      <c r="A30" s="13"/>
      <c r="B30" s="23" t="s">
        <v>35</v>
      </c>
      <c r="C30" s="23"/>
      <c r="D30" s="23"/>
      <c r="E30" s="11"/>
      <c r="F30" s="16">
        <v>0</v>
      </c>
      <c r="G30" s="16">
        <v>28328.5</v>
      </c>
      <c r="H30" s="16">
        <v>1250682</v>
      </c>
      <c r="I30" s="16">
        <v>0</v>
      </c>
      <c r="J30" s="16">
        <v>0</v>
      </c>
      <c r="K30" s="16">
        <v>31270</v>
      </c>
      <c r="L30" s="16">
        <f t="shared" si="5"/>
        <v>1310280.5</v>
      </c>
    </row>
    <row r="31" spans="1:12" x14ac:dyDescent="0.25">
      <c r="A31" s="13"/>
      <c r="B31" s="23" t="s">
        <v>36</v>
      </c>
      <c r="C31" s="23"/>
      <c r="D31" s="23"/>
      <c r="E31" s="11"/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f t="shared" si="5"/>
        <v>0</v>
      </c>
    </row>
    <row r="32" spans="1:12" x14ac:dyDescent="0.25">
      <c r="A32" s="13"/>
      <c r="B32" s="23" t="s">
        <v>37</v>
      </c>
      <c r="C32" s="23"/>
      <c r="D32" s="23"/>
      <c r="E32" s="11"/>
      <c r="F32" s="16">
        <v>0</v>
      </c>
      <c r="G32" s="16">
        <v>220800</v>
      </c>
      <c r="H32" s="16">
        <v>0</v>
      </c>
      <c r="I32" s="16">
        <v>0</v>
      </c>
      <c r="J32" s="16">
        <v>0</v>
      </c>
      <c r="K32" s="16">
        <v>8975.32</v>
      </c>
      <c r="L32" s="16">
        <f t="shared" si="5"/>
        <v>229775.32</v>
      </c>
    </row>
    <row r="33" spans="1:12" x14ac:dyDescent="0.25">
      <c r="A33" s="13"/>
      <c r="B33" s="23" t="s">
        <v>38</v>
      </c>
      <c r="C33" s="23"/>
      <c r="D33" s="23"/>
      <c r="E33" s="11"/>
      <c r="F33" s="16">
        <v>0</v>
      </c>
      <c r="G33" s="16">
        <v>5359875.21</v>
      </c>
      <c r="H33" s="16">
        <v>0</v>
      </c>
      <c r="I33" s="16">
        <v>4640683</v>
      </c>
      <c r="J33" s="16">
        <v>12113.88</v>
      </c>
      <c r="K33" s="16">
        <v>2000910.45</v>
      </c>
      <c r="L33" s="16">
        <f t="shared" si="5"/>
        <v>12013582.540000001</v>
      </c>
    </row>
    <row r="34" spans="1:12" x14ac:dyDescent="0.25">
      <c r="A34" s="13"/>
      <c r="B34" s="20" t="s">
        <v>39</v>
      </c>
      <c r="C34" s="23"/>
      <c r="D34" s="23"/>
      <c r="E34" s="11"/>
      <c r="F34" s="16">
        <f>1243700-299700</f>
        <v>944000</v>
      </c>
      <c r="G34" s="16">
        <v>3140487.78</v>
      </c>
      <c r="H34" s="16">
        <v>1251200</v>
      </c>
      <c r="I34" s="16">
        <v>332700</v>
      </c>
      <c r="J34" s="16">
        <v>2343703.4700000002</v>
      </c>
      <c r="K34" s="16">
        <v>1227562.1399999999</v>
      </c>
      <c r="L34" s="16">
        <f t="shared" si="5"/>
        <v>9239653.3900000006</v>
      </c>
    </row>
    <row r="35" spans="1:12" x14ac:dyDescent="0.25">
      <c r="A35" s="13"/>
      <c r="B35" s="22" t="s">
        <v>40</v>
      </c>
      <c r="C35" s="23"/>
      <c r="D35" s="23"/>
      <c r="E35" s="22"/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f t="shared" si="5"/>
        <v>0</v>
      </c>
    </row>
    <row r="36" spans="1:12" x14ac:dyDescent="0.25">
      <c r="A36" s="13"/>
      <c r="B36" s="22" t="s">
        <v>41</v>
      </c>
      <c r="C36" s="23"/>
      <c r="D36" s="23"/>
      <c r="E36" s="22"/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f t="shared" si="5"/>
        <v>0</v>
      </c>
    </row>
    <row r="37" spans="1:12" x14ac:dyDescent="0.25">
      <c r="A37" s="13"/>
      <c r="B37" s="23" t="s">
        <v>42</v>
      </c>
      <c r="C37" s="23"/>
      <c r="D37" s="23"/>
      <c r="E37" s="11"/>
      <c r="F37" s="16">
        <v>0</v>
      </c>
      <c r="G37" s="16">
        <v>135738.09</v>
      </c>
      <c r="H37" s="16">
        <f>423024.33-8549.93-1958.8</f>
        <v>412515.60000000003</v>
      </c>
      <c r="I37" s="16">
        <v>10508.73</v>
      </c>
      <c r="J37" s="16">
        <v>1101895.8</v>
      </c>
      <c r="K37" s="16">
        <v>2857533.26</v>
      </c>
      <c r="L37" s="16">
        <f t="shared" si="5"/>
        <v>4518191.4800000004</v>
      </c>
    </row>
    <row r="38" spans="1:12" x14ac:dyDescent="0.25">
      <c r="A38" s="9" t="s">
        <v>43</v>
      </c>
      <c r="B38" s="18" t="s">
        <v>44</v>
      </c>
      <c r="C38" s="15"/>
      <c r="D38" s="11"/>
      <c r="E38" s="11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ref="L38:L50" si="6">SUM(F38:F38)</f>
        <v>0</v>
      </c>
    </row>
    <row r="39" spans="1:12" x14ac:dyDescent="0.25">
      <c r="A39" s="13"/>
      <c r="B39" s="39" t="s">
        <v>45</v>
      </c>
      <c r="C39" s="39"/>
      <c r="D39" s="39"/>
      <c r="E39" s="39"/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f t="shared" si="6"/>
        <v>0</v>
      </c>
    </row>
    <row r="40" spans="1:12" x14ac:dyDescent="0.25">
      <c r="A40" s="13"/>
      <c r="B40" s="20" t="s">
        <v>46</v>
      </c>
      <c r="C40" s="23"/>
      <c r="D40" s="23"/>
      <c r="E40" s="23"/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f t="shared" si="6"/>
        <v>0</v>
      </c>
    </row>
    <row r="41" spans="1:12" x14ac:dyDescent="0.25">
      <c r="A41" s="13"/>
      <c r="B41" s="20" t="s">
        <v>47</v>
      </c>
      <c r="C41" s="23"/>
      <c r="D41" s="23"/>
      <c r="E41" s="11"/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f t="shared" si="6"/>
        <v>0</v>
      </c>
    </row>
    <row r="42" spans="1:12" x14ac:dyDescent="0.25">
      <c r="A42" s="13"/>
      <c r="B42" s="20" t="s">
        <v>48</v>
      </c>
      <c r="C42" s="23"/>
      <c r="D42" s="23"/>
      <c r="E42" s="11"/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f t="shared" si="6"/>
        <v>0</v>
      </c>
    </row>
    <row r="43" spans="1:12" x14ac:dyDescent="0.25">
      <c r="A43" s="13"/>
      <c r="B43" s="20" t="s">
        <v>49</v>
      </c>
      <c r="C43" s="23"/>
      <c r="D43" s="23"/>
      <c r="E43" s="11"/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f t="shared" si="6"/>
        <v>0</v>
      </c>
    </row>
    <row r="44" spans="1:12" x14ac:dyDescent="0.25">
      <c r="A44" s="13"/>
      <c r="B44" s="20" t="s">
        <v>50</v>
      </c>
      <c r="C44" s="23"/>
      <c r="D44" s="23"/>
      <c r="E44" s="11"/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f t="shared" si="6"/>
        <v>0</v>
      </c>
    </row>
    <row r="45" spans="1:12" x14ac:dyDescent="0.25">
      <c r="A45" s="13"/>
      <c r="B45" s="20" t="s">
        <v>51</v>
      </c>
      <c r="C45" s="23"/>
      <c r="D45" s="23"/>
      <c r="E45" s="11"/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f t="shared" si="6"/>
        <v>0</v>
      </c>
    </row>
    <row r="46" spans="1:12" x14ac:dyDescent="0.25">
      <c r="A46" s="13"/>
      <c r="B46" s="20" t="s">
        <v>52</v>
      </c>
      <c r="C46" s="23"/>
      <c r="D46" s="23"/>
      <c r="E46" s="11"/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f t="shared" si="6"/>
        <v>0</v>
      </c>
    </row>
    <row r="47" spans="1:12" x14ac:dyDescent="0.25">
      <c r="A47" s="13"/>
      <c r="B47" s="20" t="s">
        <v>51</v>
      </c>
      <c r="C47" s="23"/>
      <c r="D47" s="23"/>
      <c r="E47" s="11"/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f t="shared" si="6"/>
        <v>0</v>
      </c>
    </row>
    <row r="48" spans="1:12" x14ac:dyDescent="0.25">
      <c r="A48" s="24"/>
      <c r="B48" s="11" t="s">
        <v>53</v>
      </c>
      <c r="C48" s="11"/>
      <c r="D48" s="11"/>
      <c r="E48" s="11"/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f t="shared" si="6"/>
        <v>0</v>
      </c>
    </row>
    <row r="49" spans="1:12" x14ac:dyDescent="0.25">
      <c r="A49" s="24"/>
      <c r="B49" s="11" t="s">
        <v>54</v>
      </c>
      <c r="C49" s="11"/>
      <c r="D49" s="11"/>
      <c r="E49" s="11"/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f t="shared" si="6"/>
        <v>0</v>
      </c>
    </row>
    <row r="50" spans="1:12" x14ac:dyDescent="0.25">
      <c r="A50" s="24"/>
      <c r="B50" s="11" t="s">
        <v>55</v>
      </c>
      <c r="C50" s="11"/>
      <c r="D50" s="11"/>
      <c r="E50" s="11"/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f t="shared" si="6"/>
        <v>0</v>
      </c>
    </row>
    <row r="51" spans="1:12" x14ac:dyDescent="0.25">
      <c r="A51" s="25" t="s">
        <v>56</v>
      </c>
      <c r="B51" s="21" t="s">
        <v>57</v>
      </c>
      <c r="C51" s="11"/>
      <c r="D51" s="11"/>
      <c r="E51" s="11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</row>
    <row r="52" spans="1:12" x14ac:dyDescent="0.25">
      <c r="A52" s="24"/>
      <c r="B52" s="11" t="s">
        <v>58</v>
      </c>
      <c r="C52" s="11"/>
      <c r="D52" s="11"/>
      <c r="E52" s="11"/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f t="shared" ref="L52:L63" si="7">SUM(F52:F52)</f>
        <v>0</v>
      </c>
    </row>
    <row r="53" spans="1:12" x14ac:dyDescent="0.25">
      <c r="A53" s="24"/>
      <c r="B53" s="11" t="s">
        <v>59</v>
      </c>
      <c r="C53" s="11"/>
      <c r="D53" s="11"/>
      <c r="E53" s="11"/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f t="shared" si="7"/>
        <v>0</v>
      </c>
    </row>
    <row r="54" spans="1:12" x14ac:dyDescent="0.25">
      <c r="A54" s="24"/>
      <c r="B54" s="11" t="s">
        <v>47</v>
      </c>
      <c r="C54" s="11"/>
      <c r="D54" s="11"/>
      <c r="E54" s="11"/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f t="shared" si="7"/>
        <v>0</v>
      </c>
    </row>
    <row r="55" spans="1:12" x14ac:dyDescent="0.25">
      <c r="A55" s="24"/>
      <c r="B55" s="11" t="s">
        <v>60</v>
      </c>
      <c r="C55" s="11"/>
      <c r="D55" s="11"/>
      <c r="E55" s="11"/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f t="shared" si="7"/>
        <v>0</v>
      </c>
    </row>
    <row r="56" spans="1:12" x14ac:dyDescent="0.25">
      <c r="A56" s="24"/>
      <c r="B56" s="11" t="s">
        <v>49</v>
      </c>
      <c r="C56" s="11"/>
      <c r="D56" s="11"/>
      <c r="E56" s="11"/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f t="shared" si="7"/>
        <v>0</v>
      </c>
    </row>
    <row r="57" spans="1:12" x14ac:dyDescent="0.25">
      <c r="A57" s="25"/>
      <c r="B57" s="11" t="s">
        <v>61</v>
      </c>
      <c r="C57" s="11"/>
      <c r="D57" s="11"/>
      <c r="E57" s="11"/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f t="shared" si="7"/>
        <v>0</v>
      </c>
    </row>
    <row r="58" spans="1:12" x14ac:dyDescent="0.25">
      <c r="A58" s="24"/>
      <c r="B58" s="20" t="s">
        <v>51</v>
      </c>
      <c r="C58" s="20"/>
      <c r="D58" s="20"/>
      <c r="E58" s="20"/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f t="shared" si="7"/>
        <v>0</v>
      </c>
    </row>
    <row r="59" spans="1:12" x14ac:dyDescent="0.25">
      <c r="A59" s="13"/>
      <c r="B59" s="20" t="s">
        <v>62</v>
      </c>
      <c r="C59" s="20"/>
      <c r="D59" s="20"/>
      <c r="E59" s="20"/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f t="shared" si="7"/>
        <v>0</v>
      </c>
    </row>
    <row r="60" spans="1:12" x14ac:dyDescent="0.25">
      <c r="A60" s="13"/>
      <c r="B60" s="20" t="s">
        <v>51</v>
      </c>
      <c r="C60" s="20"/>
      <c r="D60" s="20"/>
      <c r="E60" s="20"/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f t="shared" si="7"/>
        <v>0</v>
      </c>
    </row>
    <row r="61" spans="1:12" x14ac:dyDescent="0.25">
      <c r="A61" s="13"/>
      <c r="B61" s="20" t="s">
        <v>63</v>
      </c>
      <c r="C61" s="20"/>
      <c r="D61" s="20"/>
      <c r="E61" s="20"/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f t="shared" si="7"/>
        <v>0</v>
      </c>
    </row>
    <row r="62" spans="1:12" x14ac:dyDescent="0.25">
      <c r="A62" s="13"/>
      <c r="B62" s="20" t="s">
        <v>64</v>
      </c>
      <c r="C62" s="20"/>
      <c r="D62" s="20"/>
      <c r="E62" s="20"/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f t="shared" si="7"/>
        <v>0</v>
      </c>
    </row>
    <row r="63" spans="1:12" x14ac:dyDescent="0.25">
      <c r="A63" s="13"/>
      <c r="B63" s="20" t="s">
        <v>55</v>
      </c>
      <c r="C63" s="20"/>
      <c r="D63" s="20"/>
      <c r="E63" s="20"/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f t="shared" si="7"/>
        <v>0</v>
      </c>
    </row>
    <row r="64" spans="1:12" x14ac:dyDescent="0.25">
      <c r="A64" s="26" t="s">
        <v>65</v>
      </c>
      <c r="B64" s="27" t="s">
        <v>66</v>
      </c>
      <c r="C64" s="20"/>
      <c r="D64" s="20"/>
      <c r="E64" s="20"/>
      <c r="F64" s="12">
        <v>0</v>
      </c>
      <c r="G64" s="12">
        <v>0</v>
      </c>
      <c r="H64" s="12">
        <f>+H65+H73</f>
        <v>0</v>
      </c>
      <c r="I64" s="12">
        <f>+I65+I73</f>
        <v>889976.93</v>
      </c>
      <c r="J64" s="12">
        <f>+J65+J73+J66+J70+J71</f>
        <v>0</v>
      </c>
      <c r="K64" s="12">
        <f>+K65+K73+K66+K70+K71</f>
        <v>2014906.29</v>
      </c>
      <c r="L64" s="12">
        <f>SUM(L65:L73)</f>
        <v>2904883.2199999997</v>
      </c>
    </row>
    <row r="65" spans="1:12" x14ac:dyDescent="0.25">
      <c r="A65" s="13"/>
      <c r="B65" s="20" t="s">
        <v>67</v>
      </c>
      <c r="C65" s="20"/>
      <c r="D65" s="20"/>
      <c r="E65" s="20"/>
      <c r="F65" s="16">
        <v>0</v>
      </c>
      <c r="G65" s="16">
        <v>0</v>
      </c>
      <c r="H65" s="16">
        <v>0</v>
      </c>
      <c r="I65" s="16">
        <v>806926.93</v>
      </c>
      <c r="J65" s="16">
        <v>0</v>
      </c>
      <c r="K65" s="16">
        <v>607453.32999999996</v>
      </c>
      <c r="L65" s="16">
        <f>SUM(F65:K65)</f>
        <v>1414380.26</v>
      </c>
    </row>
    <row r="66" spans="1:12" x14ac:dyDescent="0.25">
      <c r="A66" s="13"/>
      <c r="B66" s="20" t="s">
        <v>68</v>
      </c>
      <c r="C66" s="20"/>
      <c r="D66" s="20"/>
      <c r="E66" s="20"/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3481</v>
      </c>
      <c r="L66" s="16">
        <f t="shared" ref="L66:L75" si="8">SUM(F66:K66)</f>
        <v>3481</v>
      </c>
    </row>
    <row r="67" spans="1:12" x14ac:dyDescent="0.25">
      <c r="A67" s="13"/>
      <c r="B67" s="20" t="s">
        <v>69</v>
      </c>
      <c r="C67" s="20"/>
      <c r="D67" s="20"/>
      <c r="E67" s="20"/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f t="shared" si="8"/>
        <v>0</v>
      </c>
    </row>
    <row r="68" spans="1:12" x14ac:dyDescent="0.25">
      <c r="A68" s="13"/>
      <c r="B68" s="20" t="s">
        <v>70</v>
      </c>
      <c r="C68" s="20"/>
      <c r="D68" s="20"/>
      <c r="E68" s="20"/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f t="shared" si="8"/>
        <v>0</v>
      </c>
    </row>
    <row r="69" spans="1:12" x14ac:dyDescent="0.25">
      <c r="A69" s="13"/>
      <c r="B69" s="20" t="s">
        <v>71</v>
      </c>
      <c r="C69" s="20"/>
      <c r="D69" s="20"/>
      <c r="E69" s="20"/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f t="shared" si="8"/>
        <v>0</v>
      </c>
    </row>
    <row r="70" spans="1:12" x14ac:dyDescent="0.25">
      <c r="A70" s="13"/>
      <c r="B70" s="20" t="s">
        <v>72</v>
      </c>
      <c r="C70" s="20"/>
      <c r="D70" s="20"/>
      <c r="E70" s="20"/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1398012.96</v>
      </c>
      <c r="L70" s="16">
        <f t="shared" si="8"/>
        <v>1398012.96</v>
      </c>
    </row>
    <row r="71" spans="1:12" x14ac:dyDescent="0.25">
      <c r="A71" s="13"/>
      <c r="B71" s="20" t="s">
        <v>73</v>
      </c>
      <c r="C71" s="20"/>
      <c r="D71" s="20"/>
      <c r="E71" s="20"/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5959</v>
      </c>
      <c r="L71" s="16">
        <f t="shared" si="8"/>
        <v>5959</v>
      </c>
    </row>
    <row r="72" spans="1:12" x14ac:dyDescent="0.25">
      <c r="A72" s="13"/>
      <c r="B72" s="20" t="s">
        <v>74</v>
      </c>
      <c r="C72" s="20"/>
      <c r="D72" s="20"/>
      <c r="E72" s="20"/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f t="shared" si="8"/>
        <v>0</v>
      </c>
    </row>
    <row r="73" spans="1:12" x14ac:dyDescent="0.25">
      <c r="A73" s="13"/>
      <c r="B73" s="20" t="s">
        <v>75</v>
      </c>
      <c r="C73" s="20"/>
      <c r="D73" s="20"/>
      <c r="E73" s="20"/>
      <c r="F73" s="16">
        <v>0</v>
      </c>
      <c r="G73" s="16">
        <v>0</v>
      </c>
      <c r="H73" s="16">
        <v>0</v>
      </c>
      <c r="I73" s="16">
        <v>83050</v>
      </c>
      <c r="J73" s="16">
        <v>0</v>
      </c>
      <c r="K73" s="16">
        <v>0</v>
      </c>
      <c r="L73" s="16">
        <f>SUM(F73:K73)</f>
        <v>83050</v>
      </c>
    </row>
    <row r="74" spans="1:12" x14ac:dyDescent="0.25">
      <c r="A74" s="13"/>
      <c r="B74" s="20" t="s">
        <v>76</v>
      </c>
      <c r="C74" s="20"/>
      <c r="D74" s="20"/>
      <c r="E74" s="20"/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f t="shared" si="8"/>
        <v>0</v>
      </c>
    </row>
    <row r="75" spans="1:12" x14ac:dyDescent="0.25">
      <c r="A75" s="13"/>
      <c r="B75" s="20" t="s">
        <v>77</v>
      </c>
      <c r="C75" s="20"/>
      <c r="D75" s="20"/>
      <c r="E75" s="20"/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f t="shared" si="8"/>
        <v>0</v>
      </c>
    </row>
    <row r="76" spans="1:12" x14ac:dyDescent="0.25">
      <c r="A76" s="26" t="s">
        <v>78</v>
      </c>
      <c r="B76" s="27" t="s">
        <v>79</v>
      </c>
      <c r="C76" s="20"/>
      <c r="D76" s="20"/>
      <c r="E76" s="20"/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</row>
    <row r="77" spans="1:12" x14ac:dyDescent="0.25">
      <c r="A77" s="26"/>
      <c r="B77" s="20" t="s">
        <v>80</v>
      </c>
      <c r="C77" s="20"/>
      <c r="D77" s="20"/>
      <c r="E77" s="20"/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f t="shared" ref="L77:L92" si="9">SUM(F77:F77)</f>
        <v>0</v>
      </c>
    </row>
    <row r="78" spans="1:12" x14ac:dyDescent="0.25">
      <c r="A78" s="26"/>
      <c r="B78" s="20" t="s">
        <v>81</v>
      </c>
      <c r="C78" s="20"/>
      <c r="D78" s="20"/>
      <c r="E78" s="20"/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f t="shared" si="9"/>
        <v>0</v>
      </c>
    </row>
    <row r="79" spans="1:12" x14ac:dyDescent="0.25">
      <c r="A79" s="26"/>
      <c r="B79" s="20" t="s">
        <v>82</v>
      </c>
      <c r="C79" s="20"/>
      <c r="D79" s="20"/>
      <c r="E79" s="20"/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f t="shared" si="9"/>
        <v>0</v>
      </c>
    </row>
    <row r="80" spans="1:12" x14ac:dyDescent="0.25">
      <c r="A80" s="26"/>
      <c r="B80" s="20" t="s">
        <v>83</v>
      </c>
      <c r="C80" s="20"/>
      <c r="D80" s="20"/>
      <c r="E80" s="20"/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f t="shared" si="9"/>
        <v>0</v>
      </c>
    </row>
    <row r="81" spans="1:12" x14ac:dyDescent="0.25">
      <c r="A81" s="26"/>
      <c r="B81" s="20" t="s">
        <v>84</v>
      </c>
      <c r="C81" s="20"/>
      <c r="D81" s="20"/>
      <c r="E81" s="20"/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f t="shared" si="9"/>
        <v>0</v>
      </c>
    </row>
    <row r="82" spans="1:12" x14ac:dyDescent="0.25">
      <c r="A82" s="26" t="s">
        <v>85</v>
      </c>
      <c r="B82" s="27" t="s">
        <v>86</v>
      </c>
      <c r="C82" s="20"/>
      <c r="D82" s="20"/>
      <c r="E82" s="20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6">
        <f t="shared" si="9"/>
        <v>0</v>
      </c>
    </row>
    <row r="83" spans="1:12" x14ac:dyDescent="0.25">
      <c r="A83" s="26"/>
      <c r="B83" s="27" t="s">
        <v>87</v>
      </c>
      <c r="C83" s="20"/>
      <c r="D83" s="20"/>
      <c r="E83" s="20"/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f t="shared" si="9"/>
        <v>0</v>
      </c>
    </row>
    <row r="84" spans="1:12" x14ac:dyDescent="0.25">
      <c r="A84" s="26"/>
      <c r="B84" s="20" t="s">
        <v>88</v>
      </c>
      <c r="C84" s="20"/>
      <c r="D84" s="20"/>
      <c r="E84" s="20"/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f t="shared" si="9"/>
        <v>0</v>
      </c>
    </row>
    <row r="85" spans="1:12" x14ac:dyDescent="0.25">
      <c r="A85" s="26"/>
      <c r="B85" s="20" t="s">
        <v>89</v>
      </c>
      <c r="C85" s="20"/>
      <c r="D85" s="20"/>
      <c r="E85" s="20"/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f t="shared" si="9"/>
        <v>0</v>
      </c>
    </row>
    <row r="86" spans="1:12" x14ac:dyDescent="0.25">
      <c r="A86" s="26"/>
      <c r="B86" s="20" t="s">
        <v>90</v>
      </c>
      <c r="C86" s="20"/>
      <c r="D86" s="20"/>
      <c r="E86" s="20"/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f t="shared" si="9"/>
        <v>0</v>
      </c>
    </row>
    <row r="87" spans="1:12" x14ac:dyDescent="0.25">
      <c r="A87" s="26" t="s">
        <v>91</v>
      </c>
      <c r="B87" s="27" t="s">
        <v>92</v>
      </c>
      <c r="C87" s="20"/>
      <c r="D87" s="20"/>
      <c r="E87" s="20"/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6">
        <f t="shared" si="9"/>
        <v>0</v>
      </c>
    </row>
    <row r="88" spans="1:12" x14ac:dyDescent="0.25">
      <c r="A88" s="26"/>
      <c r="B88" s="20" t="s">
        <v>93</v>
      </c>
      <c r="C88" s="20"/>
      <c r="D88" s="20"/>
      <c r="E88" s="20"/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f t="shared" si="9"/>
        <v>0</v>
      </c>
    </row>
    <row r="89" spans="1:12" x14ac:dyDescent="0.25">
      <c r="A89" s="26"/>
      <c r="B89" s="20" t="s">
        <v>94</v>
      </c>
      <c r="C89" s="20"/>
      <c r="D89" s="20"/>
      <c r="E89" s="20"/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f t="shared" si="9"/>
        <v>0</v>
      </c>
    </row>
    <row r="90" spans="1:12" x14ac:dyDescent="0.25">
      <c r="A90" s="26"/>
      <c r="B90" s="20" t="s">
        <v>95</v>
      </c>
      <c r="C90" s="20"/>
      <c r="D90" s="20"/>
      <c r="E90" s="20"/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f t="shared" si="9"/>
        <v>0</v>
      </c>
    </row>
    <row r="91" spans="1:12" x14ac:dyDescent="0.25">
      <c r="A91" s="26"/>
      <c r="B91" s="20" t="s">
        <v>96</v>
      </c>
      <c r="C91" s="20"/>
      <c r="D91" s="20"/>
      <c r="E91" s="20"/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f t="shared" si="9"/>
        <v>0</v>
      </c>
    </row>
    <row r="92" spans="1:12" x14ac:dyDescent="0.25">
      <c r="A92" s="13"/>
      <c r="B92" s="20" t="s">
        <v>97</v>
      </c>
      <c r="C92" s="20"/>
      <c r="D92" s="20"/>
      <c r="E92" s="20"/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f t="shared" si="9"/>
        <v>0</v>
      </c>
    </row>
    <row r="93" spans="1:12" x14ac:dyDescent="0.25">
      <c r="A93" s="13"/>
      <c r="C93" s="20"/>
      <c r="D93" s="20"/>
      <c r="E93" s="20"/>
      <c r="F93" s="16"/>
      <c r="G93" s="16"/>
      <c r="H93" s="16"/>
      <c r="I93" s="16"/>
      <c r="J93" s="16"/>
      <c r="K93" s="16"/>
      <c r="L93" s="16"/>
    </row>
    <row r="94" spans="1:12" x14ac:dyDescent="0.25">
      <c r="A94" s="13"/>
      <c r="B94" s="27" t="s">
        <v>98</v>
      </c>
      <c r="C94" s="20"/>
      <c r="D94" s="20"/>
      <c r="E94" s="20"/>
      <c r="F94" s="28">
        <f>+F27+F14+F8</f>
        <v>24884391.529999997</v>
      </c>
      <c r="G94" s="28">
        <f>+G27+G14+G8</f>
        <v>34711841.969999999</v>
      </c>
      <c r="H94" s="28">
        <f>+H27+H14+H8+H64</f>
        <v>42322842.539999992</v>
      </c>
      <c r="I94" s="28">
        <f>+I27+I14+I8+I64</f>
        <v>35518498.660000004</v>
      </c>
      <c r="J94" s="28">
        <f>+J27+J14+J8+J64</f>
        <v>41296772.93</v>
      </c>
      <c r="K94" s="28">
        <f>+K27+K14+K8+K64</f>
        <v>46449531.379999995</v>
      </c>
      <c r="L94" s="28">
        <f>+L27+L14+L8+L64</f>
        <v>225183879.00999999</v>
      </c>
    </row>
    <row r="95" spans="1:12" x14ac:dyDescent="0.25">
      <c r="B95" s="29" t="s">
        <v>99</v>
      </c>
      <c r="C95" s="20"/>
      <c r="D95" s="20"/>
      <c r="E95" s="16"/>
      <c r="F95" s="16">
        <v>0</v>
      </c>
      <c r="G95" s="16">
        <v>1198500</v>
      </c>
      <c r="H95" s="16">
        <v>-1198500</v>
      </c>
      <c r="I95" s="16">
        <v>0</v>
      </c>
      <c r="J95" s="16">
        <v>0</v>
      </c>
      <c r="K95" s="16">
        <v>0</v>
      </c>
      <c r="L95" s="16">
        <f>SUM(F95:K95)</f>
        <v>0</v>
      </c>
    </row>
    <row r="96" spans="1:12" x14ac:dyDescent="0.25">
      <c r="B96" s="29" t="s">
        <v>100</v>
      </c>
      <c r="C96" s="20"/>
      <c r="D96" s="20"/>
      <c r="E96" s="16"/>
      <c r="F96" s="16">
        <v>299700</v>
      </c>
      <c r="G96" s="16">
        <v>-299700</v>
      </c>
      <c r="H96" s="16">
        <v>0</v>
      </c>
      <c r="I96" s="16">
        <v>0</v>
      </c>
      <c r="J96" s="16">
        <v>0</v>
      </c>
      <c r="K96" s="16">
        <v>0</v>
      </c>
      <c r="L96" s="16">
        <f t="shared" ref="L96:L105" si="10">SUM(F96:K96)</f>
        <v>0</v>
      </c>
    </row>
    <row r="97" spans="1:12" x14ac:dyDescent="0.25">
      <c r="B97" s="29" t="s">
        <v>101</v>
      </c>
      <c r="C97" s="20"/>
      <c r="D97" s="20"/>
      <c r="E97" s="16"/>
      <c r="F97" s="16">
        <v>0</v>
      </c>
      <c r="G97" s="16">
        <v>65974</v>
      </c>
      <c r="H97" s="16">
        <v>-65974</v>
      </c>
      <c r="I97" s="16">
        <v>0</v>
      </c>
      <c r="J97" s="16">
        <v>0</v>
      </c>
      <c r="K97" s="16">
        <v>0</v>
      </c>
      <c r="L97" s="16">
        <f t="shared" si="10"/>
        <v>0</v>
      </c>
    </row>
    <row r="98" spans="1:12" x14ac:dyDescent="0.25">
      <c r="B98" s="29" t="s">
        <v>102</v>
      </c>
      <c r="C98" s="20"/>
      <c r="D98" s="20"/>
      <c r="E98" s="16"/>
      <c r="F98" s="16">
        <v>0</v>
      </c>
      <c r="G98" s="16">
        <v>0</v>
      </c>
      <c r="H98" s="16">
        <v>900485.66</v>
      </c>
      <c r="I98" s="16">
        <v>-900485.66</v>
      </c>
      <c r="J98" s="16">
        <v>0</v>
      </c>
      <c r="K98" s="16">
        <v>0</v>
      </c>
      <c r="L98" s="16">
        <f t="shared" si="10"/>
        <v>0</v>
      </c>
    </row>
    <row r="99" spans="1:12" x14ac:dyDescent="0.25">
      <c r="A99" s="13"/>
      <c r="B99" s="27" t="s">
        <v>103</v>
      </c>
      <c r="C99" s="20"/>
      <c r="D99" s="20"/>
      <c r="E99" s="20"/>
      <c r="F99" s="16">
        <v>0</v>
      </c>
      <c r="G99" s="16">
        <v>0</v>
      </c>
      <c r="H99" s="16">
        <v>-295199.33</v>
      </c>
      <c r="I99" s="16">
        <v>0</v>
      </c>
      <c r="J99" s="16">
        <v>0</v>
      </c>
      <c r="K99" s="16">
        <v>0</v>
      </c>
      <c r="L99" s="16">
        <f t="shared" si="10"/>
        <v>-295199.33</v>
      </c>
    </row>
    <row r="100" spans="1:12" x14ac:dyDescent="0.25">
      <c r="A100" s="13"/>
      <c r="B100" s="29" t="s">
        <v>104</v>
      </c>
      <c r="C100" s="20"/>
      <c r="D100" s="20"/>
      <c r="E100" s="20"/>
      <c r="F100" s="16">
        <v>0</v>
      </c>
      <c r="G100" s="16">
        <v>0</v>
      </c>
      <c r="H100" s="16">
        <v>0</v>
      </c>
      <c r="I100" s="16">
        <v>195008.8</v>
      </c>
      <c r="J100" s="16">
        <v>-195008.8</v>
      </c>
      <c r="K100" s="16">
        <v>0</v>
      </c>
      <c r="L100" s="16">
        <f t="shared" si="10"/>
        <v>0</v>
      </c>
    </row>
    <row r="101" spans="1:12" x14ac:dyDescent="0.25">
      <c r="A101" s="13"/>
      <c r="B101" s="29" t="s">
        <v>105</v>
      </c>
      <c r="C101" s="20"/>
      <c r="D101" s="20"/>
      <c r="E101" s="20"/>
      <c r="F101" s="16">
        <v>0</v>
      </c>
      <c r="G101" s="16">
        <v>0</v>
      </c>
      <c r="H101" s="16">
        <v>0</v>
      </c>
      <c r="I101" s="16">
        <v>2763.1</v>
      </c>
      <c r="J101" s="16">
        <v>-2763.1</v>
      </c>
      <c r="K101" s="16">
        <v>0</v>
      </c>
      <c r="L101" s="16">
        <f t="shared" si="10"/>
        <v>0</v>
      </c>
    </row>
    <row r="102" spans="1:12" x14ac:dyDescent="0.25">
      <c r="A102" s="13"/>
      <c r="B102" s="29" t="s">
        <v>106</v>
      </c>
      <c r="C102" s="20"/>
      <c r="D102" s="20"/>
      <c r="E102" s="20"/>
      <c r="F102" s="16">
        <v>0</v>
      </c>
      <c r="G102" s="16">
        <v>0</v>
      </c>
      <c r="H102" s="16">
        <v>0</v>
      </c>
      <c r="I102" s="16">
        <v>135000</v>
      </c>
      <c r="J102" s="16">
        <v>-135000</v>
      </c>
      <c r="K102" s="16">
        <v>0</v>
      </c>
      <c r="L102" s="16">
        <f t="shared" si="10"/>
        <v>0</v>
      </c>
    </row>
    <row r="103" spans="1:12" x14ac:dyDescent="0.25">
      <c r="A103" s="13"/>
      <c r="B103" s="29" t="s">
        <v>130</v>
      </c>
      <c r="C103" s="20"/>
      <c r="D103" s="20"/>
      <c r="E103" s="20"/>
      <c r="F103" s="16">
        <v>0</v>
      </c>
      <c r="G103" s="16">
        <v>0</v>
      </c>
      <c r="H103" s="16">
        <v>0</v>
      </c>
      <c r="I103" s="16">
        <v>0</v>
      </c>
      <c r="J103" s="16">
        <v>867300</v>
      </c>
      <c r="K103" s="16">
        <v>-867300</v>
      </c>
      <c r="L103" s="16">
        <f t="shared" si="10"/>
        <v>0</v>
      </c>
    </row>
    <row r="104" spans="1:12" x14ac:dyDescent="0.25">
      <c r="A104" s="13"/>
      <c r="B104" s="29" t="s">
        <v>131</v>
      </c>
      <c r="C104" s="20"/>
      <c r="D104" s="20"/>
      <c r="E104" s="20"/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80711</v>
      </c>
      <c r="L104" s="16">
        <f t="shared" si="10"/>
        <v>80711</v>
      </c>
    </row>
    <row r="105" spans="1:12" x14ac:dyDescent="0.25">
      <c r="A105" s="26" t="s">
        <v>107</v>
      </c>
      <c r="B105" s="27" t="s">
        <v>108</v>
      </c>
      <c r="C105" s="20"/>
      <c r="D105" s="20"/>
      <c r="E105" s="20"/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f t="shared" si="10"/>
        <v>0</v>
      </c>
    </row>
    <row r="106" spans="1:12" x14ac:dyDescent="0.25">
      <c r="A106" s="26" t="s">
        <v>109</v>
      </c>
      <c r="B106" s="27" t="s">
        <v>110</v>
      </c>
      <c r="C106" s="20"/>
      <c r="D106" s="20"/>
      <c r="E106" s="20"/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</row>
    <row r="107" spans="1:12" x14ac:dyDescent="0.25">
      <c r="A107" s="13"/>
      <c r="B107" s="20" t="s">
        <v>111</v>
      </c>
      <c r="C107" s="20"/>
      <c r="D107" s="20" t="s">
        <v>112</v>
      </c>
      <c r="E107" s="20"/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</row>
    <row r="108" spans="1:12" x14ac:dyDescent="0.25">
      <c r="A108" s="13"/>
      <c r="B108" s="20" t="s">
        <v>113</v>
      </c>
      <c r="C108" s="20"/>
      <c r="D108" s="20"/>
      <c r="E108" s="20"/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</row>
    <row r="109" spans="1:12" x14ac:dyDescent="0.25">
      <c r="A109" s="26" t="s">
        <v>114</v>
      </c>
      <c r="B109" s="30" t="s">
        <v>115</v>
      </c>
      <c r="C109" s="20"/>
      <c r="D109" s="20"/>
      <c r="E109" s="20"/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</row>
    <row r="110" spans="1:12" x14ac:dyDescent="0.25">
      <c r="A110" s="13"/>
      <c r="B110" s="20" t="s">
        <v>116</v>
      </c>
      <c r="C110" s="20"/>
      <c r="D110" s="20"/>
      <c r="E110" s="20"/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1:12" x14ac:dyDescent="0.25">
      <c r="A111" s="13"/>
      <c r="B111" s="20" t="s">
        <v>117</v>
      </c>
      <c r="C111" s="20"/>
      <c r="D111" s="20"/>
      <c r="E111" s="20"/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</row>
    <row r="112" spans="1:12" x14ac:dyDescent="0.25">
      <c r="A112" s="26" t="s">
        <v>118</v>
      </c>
      <c r="B112" s="27" t="s">
        <v>119</v>
      </c>
      <c r="C112" s="20"/>
      <c r="D112" s="20"/>
      <c r="E112" s="20"/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</row>
    <row r="113" spans="1:12" x14ac:dyDescent="0.25">
      <c r="A113" s="13"/>
      <c r="B113" s="31" t="s">
        <v>120</v>
      </c>
      <c r="C113" s="20"/>
      <c r="D113" s="20"/>
      <c r="E113" s="20"/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</row>
    <row r="114" spans="1:12" x14ac:dyDescent="0.25">
      <c r="A114" s="13"/>
      <c r="B114" s="31" t="s">
        <v>121</v>
      </c>
      <c r="C114" s="20"/>
      <c r="D114" s="20"/>
      <c r="E114" s="20"/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2">
        <v>0</v>
      </c>
      <c r="L114" s="32">
        <v>0</v>
      </c>
    </row>
    <row r="115" spans="1:12" x14ac:dyDescent="0.25">
      <c r="A115" s="13"/>
      <c r="B115" s="27" t="s">
        <v>122</v>
      </c>
      <c r="C115" s="20"/>
      <c r="D115" s="20"/>
      <c r="E115" s="20"/>
      <c r="F115" s="12">
        <f>+F111+F110+F109+F108+F106+F105</f>
        <v>0</v>
      </c>
      <c r="G115" s="12">
        <f t="shared" ref="G115:L115" si="11">+G111+G110+G109+G108+G106+G105</f>
        <v>0</v>
      </c>
      <c r="H115" s="12">
        <f t="shared" si="11"/>
        <v>0</v>
      </c>
      <c r="I115" s="12">
        <f t="shared" si="11"/>
        <v>0</v>
      </c>
      <c r="J115" s="12">
        <f t="shared" si="11"/>
        <v>0</v>
      </c>
      <c r="K115" s="12">
        <f t="shared" si="11"/>
        <v>0</v>
      </c>
      <c r="L115" s="12">
        <f t="shared" si="11"/>
        <v>0</v>
      </c>
    </row>
    <row r="116" spans="1:12" x14ac:dyDescent="0.25">
      <c r="A116" s="13"/>
      <c r="B116" s="27"/>
      <c r="C116" s="20"/>
      <c r="D116" s="20"/>
      <c r="E116" s="20"/>
      <c r="F116" s="12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</row>
    <row r="118" spans="1:12" ht="15.75" thickBot="1" x14ac:dyDescent="0.3">
      <c r="A118" s="20"/>
      <c r="B118" s="27" t="s">
        <v>123</v>
      </c>
      <c r="C118" s="20"/>
      <c r="D118" s="20"/>
      <c r="E118" s="20"/>
      <c r="F118" s="33">
        <f>+F115+F94+F95+F96+F97</f>
        <v>25184091.529999997</v>
      </c>
      <c r="G118" s="33">
        <f>+G115+G94+G95+G96+G97</f>
        <v>35676615.969999999</v>
      </c>
      <c r="H118" s="33">
        <f>+H115+H94+H95+H96+H97+H99+H98</f>
        <v>41663654.86999999</v>
      </c>
      <c r="I118" s="33">
        <f>+I115+I94+I95+I96+I97+I99+I98+I100+I101+I102</f>
        <v>34950784.900000006</v>
      </c>
      <c r="J118" s="33">
        <f>+J115+J94+J95+J96+J97+J99+J98+J100+J101+J102+J103</f>
        <v>41831301.030000001</v>
      </c>
      <c r="K118" s="33">
        <f>+K115+K94+K95+K96+K97+K99+K98+K100+K101+K102+K103+K104</f>
        <v>45662942.379999995</v>
      </c>
      <c r="L118" s="33">
        <f>SUM(L94:L104)</f>
        <v>224969390.67999998</v>
      </c>
    </row>
    <row r="119" spans="1:12" ht="15.75" thickTop="1" x14ac:dyDescent="0.25">
      <c r="A119" s="20"/>
      <c r="B119" s="27"/>
      <c r="C119" s="20"/>
      <c r="D119" s="20"/>
      <c r="E119" s="20"/>
      <c r="F119" s="12"/>
      <c r="G119" s="12"/>
      <c r="H119" s="12"/>
      <c r="I119" s="12"/>
      <c r="J119" s="12"/>
      <c r="K119" s="12"/>
      <c r="L119" s="12"/>
    </row>
    <row r="120" spans="1:12" x14ac:dyDescent="0.25">
      <c r="A120" s="20"/>
      <c r="B120" s="27"/>
      <c r="C120" s="20"/>
      <c r="D120" s="20"/>
      <c r="E120" s="20"/>
      <c r="F120" s="12"/>
      <c r="G120" s="12"/>
      <c r="H120" s="12"/>
      <c r="I120" s="12"/>
      <c r="J120" s="12"/>
      <c r="K120" s="12"/>
      <c r="L120" s="34"/>
    </row>
    <row r="121" spans="1:12" x14ac:dyDescent="0.25">
      <c r="A121" s="20"/>
      <c r="B121" s="27"/>
      <c r="C121" s="20"/>
      <c r="D121" s="20"/>
      <c r="E121" s="20"/>
      <c r="F121" s="12"/>
      <c r="G121" s="12"/>
      <c r="H121" s="12"/>
      <c r="I121" s="12"/>
      <c r="J121" s="12"/>
      <c r="K121" s="12"/>
    </row>
    <row r="122" spans="1:12" x14ac:dyDescent="0.25">
      <c r="A122" s="20"/>
      <c r="B122" s="27"/>
      <c r="C122" s="20"/>
      <c r="D122" s="20"/>
      <c r="E122" s="20"/>
      <c r="F122" s="12"/>
      <c r="G122" s="12"/>
      <c r="H122" s="12"/>
      <c r="I122" s="12"/>
      <c r="J122" s="12"/>
      <c r="K122" s="12"/>
    </row>
    <row r="123" spans="1:12" x14ac:dyDescent="0.25">
      <c r="A123" s="20"/>
      <c r="B123" s="27"/>
      <c r="C123" s="20"/>
      <c r="D123" s="20"/>
      <c r="E123" s="20"/>
      <c r="F123" s="12" t="s">
        <v>124</v>
      </c>
      <c r="G123" s="35"/>
      <c r="H123" s="35"/>
      <c r="I123" s="35"/>
      <c r="J123" s="35"/>
      <c r="K123" s="35"/>
    </row>
    <row r="124" spans="1:12" ht="57" customHeight="1" x14ac:dyDescent="0.25">
      <c r="A124" s="40" t="s">
        <v>125</v>
      </c>
      <c r="B124" s="40"/>
      <c r="C124" s="40"/>
      <c r="D124" s="40"/>
      <c r="E124" s="35" t="s">
        <v>126</v>
      </c>
      <c r="F124" s="35"/>
      <c r="G124" s="36"/>
      <c r="H124" s="36"/>
      <c r="I124" s="36"/>
      <c r="J124" s="36"/>
      <c r="K124" s="36"/>
    </row>
    <row r="125" spans="1:12" ht="34.5" customHeight="1" x14ac:dyDescent="0.25">
      <c r="A125" s="41" t="s">
        <v>127</v>
      </c>
      <c r="B125" s="41"/>
      <c r="C125" s="41"/>
      <c r="D125" s="41"/>
      <c r="E125" s="36" t="s">
        <v>128</v>
      </c>
      <c r="F125" s="36"/>
    </row>
  </sheetData>
  <mergeCells count="5">
    <mergeCell ref="A5:L5"/>
    <mergeCell ref="A6:L6"/>
    <mergeCell ref="B39:E39"/>
    <mergeCell ref="A124:D124"/>
    <mergeCell ref="A125:D125"/>
  </mergeCells>
  <conditionalFormatting sqref="A7:L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2026-07-07T18:59:44Z</dcterms:modified>
</cp:coreProperties>
</file>