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I6198" i="1" l="1"/>
  <c r="I6197" i="1"/>
  <c r="I6195" i="1"/>
  <c r="I6196" i="1"/>
  <c r="I6194" i="1"/>
  <c r="H6136" i="1"/>
  <c r="I6127" i="1" l="1"/>
  <c r="I6131" i="1"/>
  <c r="I6132" i="1"/>
  <c r="I6136" i="1"/>
  <c r="I6164" i="1"/>
  <c r="I6172" i="1"/>
  <c r="I6165" i="1"/>
  <c r="I6166" i="1"/>
  <c r="I6167" i="1"/>
  <c r="I6168" i="1"/>
  <c r="I6169" i="1"/>
  <c r="I6170" i="1"/>
  <c r="I6171" i="1"/>
  <c r="I6173" i="1"/>
  <c r="I6174" i="1"/>
  <c r="I6128" i="1"/>
  <c r="I6129" i="1"/>
  <c r="I6130" i="1"/>
  <c r="I6134" i="1"/>
  <c r="I6135" i="1"/>
  <c r="I6125" i="1"/>
  <c r="I6115" i="1"/>
  <c r="I6116" i="1"/>
  <c r="I6117" i="1"/>
  <c r="I6119" i="1"/>
  <c r="I6120" i="1"/>
  <c r="I6121" i="1"/>
  <c r="I6122" i="1"/>
  <c r="I6124" i="1"/>
  <c r="I6114" i="1"/>
  <c r="I6112" i="1"/>
  <c r="I6109" i="1"/>
  <c r="I6110" i="1"/>
  <c r="I6111" i="1"/>
  <c r="I6108" i="1"/>
  <c r="H6163" i="1"/>
  <c r="H6113" i="1"/>
  <c r="H6126" i="1"/>
  <c r="H6210" i="1"/>
  <c r="G6210" i="1"/>
  <c r="I6210" i="1"/>
  <c r="H6107" i="1"/>
  <c r="F6210" i="1"/>
  <c r="I6191" i="1"/>
  <c r="I6190" i="1"/>
  <c r="I6189" i="1"/>
  <c r="I6188" i="1"/>
  <c r="I6187" i="1"/>
  <c r="I6186" i="1"/>
  <c r="I6185" i="1"/>
  <c r="I6184" i="1"/>
  <c r="I6183" i="1"/>
  <c r="I6182" i="1"/>
  <c r="I6181" i="1"/>
  <c r="I6180" i="1"/>
  <c r="I6179" i="1"/>
  <c r="I6178" i="1"/>
  <c r="I6177" i="1"/>
  <c r="I6176" i="1"/>
  <c r="I6162" i="1"/>
  <c r="I6161" i="1"/>
  <c r="I6160" i="1"/>
  <c r="I6159" i="1"/>
  <c r="I6158" i="1"/>
  <c r="I6157" i="1"/>
  <c r="I6156" i="1"/>
  <c r="I6155" i="1"/>
  <c r="I6154" i="1"/>
  <c r="I6153" i="1"/>
  <c r="I6152" i="1"/>
  <c r="I6151" i="1"/>
  <c r="I6149" i="1"/>
  <c r="I6148" i="1"/>
  <c r="I6147" i="1"/>
  <c r="I6146" i="1"/>
  <c r="I6145" i="1"/>
  <c r="I6144" i="1"/>
  <c r="I6143" i="1"/>
  <c r="I6142" i="1"/>
  <c r="I6141" i="1"/>
  <c r="I6140" i="1"/>
  <c r="I6139" i="1"/>
  <c r="I6138" i="1"/>
  <c r="I6137" i="1"/>
  <c r="F6133" i="1"/>
  <c r="I6133" i="1" s="1"/>
  <c r="G6126" i="1"/>
  <c r="F6123" i="1"/>
  <c r="I6123" i="1" s="1"/>
  <c r="F6118" i="1"/>
  <c r="F6113" i="1" s="1"/>
  <c r="G6113" i="1"/>
  <c r="G6107" i="1"/>
  <c r="F6107" i="1"/>
  <c r="I6118" i="1" l="1"/>
  <c r="I6126" i="1"/>
  <c r="I6107" i="1"/>
  <c r="I6113" i="1"/>
  <c r="H6193" i="1"/>
  <c r="H6213" i="1" s="1"/>
  <c r="I6163" i="1"/>
  <c r="G6193" i="1"/>
  <c r="G6213" i="1"/>
  <c r="F6126" i="1"/>
  <c r="F6193" i="1" s="1"/>
  <c r="F6213" i="1" s="1"/>
  <c r="I6193" i="1" l="1"/>
  <c r="I6213" i="1" s="1"/>
  <c r="A163" i="1" l="1"/>
  <c r="A183" i="1"/>
  <c r="H37" i="2" l="1"/>
  <c r="G35" i="2"/>
  <c r="G36" i="2" s="1"/>
  <c r="G31" i="2"/>
  <c r="G22" i="2"/>
  <c r="H18" i="2"/>
  <c r="G15" i="2" s="1"/>
  <c r="G17" i="2" s="1"/>
  <c r="G24" i="2" l="1"/>
</calcChain>
</file>

<file path=xl/sharedStrings.xml><?xml version="1.0" encoding="utf-8"?>
<sst xmlns="http://schemas.openxmlformats.org/spreadsheetml/2006/main" count="161" uniqueCount="155">
  <si>
    <t>DIRECCION GENERAL DE EMBELLECIMIENTO</t>
  </si>
  <si>
    <t>2-</t>
  </si>
  <si>
    <t xml:space="preserve">GASTOS </t>
  </si>
  <si>
    <t>ENERO</t>
  </si>
  <si>
    <t>FEBRERO</t>
  </si>
  <si>
    <t>TOTAL</t>
  </si>
  <si>
    <t>2.1-</t>
  </si>
  <si>
    <t>REMUNERACIONES Y CONTRIBUCIONES</t>
  </si>
  <si>
    <t>2.1.1 - REMUNERACIONES</t>
  </si>
  <si>
    <t>2.1.2 - SOBRESUELDOS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</si>
  <si>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</si>
  <si>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</si>
  <si>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</si>
  <si>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</si>
  <si>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</si>
  <si>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</si>
  <si>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</si>
  <si>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</si>
  <si>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</si>
  <si>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</si>
  <si>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</si>
  <si>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</si>
  <si>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 xml:space="preserve">2.3 - </t>
  </si>
  <si>
    <t>MATERIALES Y SUMINISTROS</t>
  </si>
  <si>
    <t>2.3.2 - TEXTILES Y VESTUARIOS</t>
  </si>
  <si>
    <t>2.3.4 - PRODUCTOS FARMACÉUTICOS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</si>
  <si>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</si>
  <si>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</si>
  <si>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</si>
  <si>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</si>
  <si>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</si>
  <si>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</si>
  <si>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</si>
  <si>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</si>
  <si>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</si>
  <si>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</si>
  <si>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</si>
  <si>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</si>
  <si>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</si>
  <si>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</si>
  <si>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</si>
  <si>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</si>
  <si>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</si>
  <si>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</si>
  <si>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</si>
  <si>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</si>
  <si>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</si>
  <si>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</si>
  <si>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</si>
  <si>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</si>
  <si>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</si>
  <si>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</si>
  <si>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</si>
  <si>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</si>
  <si>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</si>
  <si>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</si>
  <si>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</si>
  <si>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</si>
  <si>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</si>
  <si>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</si>
  <si>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</si>
  <si>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</si>
  <si>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</si>
  <si>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</si>
  <si>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</si>
  <si>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</si>
  <si>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</si>
  <si>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</si>
  <si>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</si>
  <si>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</si>
  <si>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</si>
  <si>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</si>
  <si>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</si>
  <si>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</si>
  <si>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</si>
  <si>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</si>
  <si>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</si>
  <si>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</si>
  <si>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</si>
  <si>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</si>
  <si>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</si>
  <si>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</si>
  <si>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</si>
  <si>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</si>
  <si>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</si>
  <si>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</si>
  <si>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</si>
  <si>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</si>
  <si>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</si>
  <si>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</si>
  <si>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</si>
  <si>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</si>
  <si>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</si>
  <si>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</si>
  <si>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</si>
  <si>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</si>
  <si>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</si>
  <si>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</si>
  <si>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</si>
  <si>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</si>
  <si>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</si>
  <si>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</si>
  <si>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>Enc. De Contabilidad</t>
  </si>
  <si>
    <t>MARZO</t>
  </si>
  <si>
    <t>Año de la consolidacion de la seguridad alimentaria</t>
  </si>
  <si>
    <t>BALANCE GENERAL</t>
  </si>
  <si>
    <t>Al 31 de Marzo del 2020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</si>
  <si>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</si>
  <si>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</si>
  <si>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</si>
  <si>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</si>
  <si>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</si>
  <si>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</si>
  <si>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</si>
  <si>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</si>
  <si>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</si>
  <si>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</si>
  <si>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</si>
  <si>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</si>
  <si>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</si>
  <si>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</si>
  <si>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</si>
  <si>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</si>
  <si>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</si>
  <si>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</si>
  <si>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APROBADO</t>
  </si>
  <si>
    <t>RESULTADO NETO DEL EJERCICIO</t>
  </si>
  <si>
    <t>TOTAL PASIVOS Y PATRIMONIOS</t>
  </si>
  <si>
    <t>PREPARADO POR:</t>
  </si>
  <si>
    <t>REVISADO POR:</t>
  </si>
  <si>
    <t xml:space="preserve">            Lic. Luisa Neddall           </t>
  </si>
  <si>
    <t xml:space="preserve">       Lic. Zoila De Aza       </t>
  </si>
  <si>
    <t>Enc. De La Div. De contabilidad</t>
  </si>
  <si>
    <t>Director Adm. Y Financiero</t>
  </si>
  <si>
    <t>Nota: El Balance General Esta Preparado Con la ejecucion Presupuestaria .</t>
  </si>
  <si>
    <t xml:space="preserve">2.2.6.3- SERVICIO DE ALIMENTACION </t>
  </si>
  <si>
    <t xml:space="preserve">          </t>
  </si>
  <si>
    <t>2.3.7 - COMBUSTIBLES, LUBRICANTES, PROD. QUÍM. CONEXOS</t>
  </si>
  <si>
    <t>2.1.3 - DIETAS Y GASTOS DE
REPRESENTACIÓN</t>
  </si>
  <si>
    <t>2.1.4 - GRATIFICACIONES Y
BONIFICACIONES</t>
  </si>
  <si>
    <t>2.1.5 - CONTRIBUCIONES A LA SEGURIDAD
SOCIAL</t>
  </si>
  <si>
    <t>2.2.9 - OTRAS CONTRATACIONES DE
SERVICIOS</t>
  </si>
  <si>
    <t>2.3.1 - ALIMENTOS Y PRODUCTOS
AGROFORESTALES</t>
  </si>
  <si>
    <t>2.3.3 - PRODUCTOS DE PAPEL, CARTÓN E
IMPRESOS</t>
  </si>
  <si>
    <t>2.3.5 - PRODUCTOS DE CUERO, CAUCHO Y
PLÁSTICO</t>
  </si>
  <si>
    <t>2.3.6 - PRODUCTOS DE MINERALES,
METÁLICOS Y NO METÁLICOS</t>
  </si>
  <si>
    <t xml:space="preserve">LIC. BRANLIS ROBERTO QUEZADA LEBRON  </t>
  </si>
  <si>
    <t>Encargado Financiero Interino</t>
  </si>
  <si>
    <t>LIC. YOMERY DOMINGUEZ LAHOZ</t>
  </si>
  <si>
    <t>EJECUCION DE GASTOS Y APLICACIONES FINANCIERAS/2026</t>
  </si>
  <si>
    <t>MAS: LIB-353-1 NULO CUENTA 2.3.1.3.01</t>
  </si>
  <si>
    <t>MENOS: LIB- NULO 136-1 CUENTA 2.3.7.1.01</t>
  </si>
  <si>
    <t>MENOS: REINTEGRO POR SUBSIDIO POR MATERNIDAD</t>
  </si>
  <si>
    <t>MENOS: LIB-328-1 NULO CUENTA 2.2.1.7.01</t>
  </si>
  <si>
    <t>MAS: LIB-514-1 NULO CUENTA 2.2.1.7.01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</si>
</sst>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mbria"/>
      <family val="1"/>
    </font>
    <font>
      <sz val="11"/>
      <color rgb="FFFF0000"/>
      <name val="Times New Roman"/>
      <family val="1"/>
    </font>
    <font>
      <b/>
      <sz val="12"/>
      <color rgb="FF0000FF"/>
      <name val="Cambria"/>
      <family val="1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Century Gothic"/>
      <family val="2"/>
    </font>
    <font>
      <sz val="10"/>
      <color theme="1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/>
    <xf numFmtId="164" fontId="8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/>
    <xf numFmtId="164" fontId="0" fillId="0" borderId="0" xfId="0" applyNumberFormat="1"/>
    <xf numFmtId="164" fontId="8" fillId="0" borderId="0" xfId="0" applyNumberFormat="1" applyFont="1" applyBorder="1"/>
    <xf numFmtId="164" fontId="9" fillId="0" borderId="0" xfId="0" applyNumberFormat="1" applyFont="1" applyBorder="1"/>
    <xf numFmtId="164" fontId="11" fillId="0" borderId="8" xfId="0" applyNumberFormat="1" applyFont="1" applyBorder="1"/>
    <xf numFmtId="164" fontId="11" fillId="0" borderId="7" xfId="0" applyNumberFormat="1" applyFont="1" applyBorder="1"/>
    <xf numFmtId="164" fontId="11" fillId="0" borderId="0" xfId="0" applyNumberFormat="1" applyFont="1" applyBorder="1"/>
    <xf numFmtId="0" fontId="0" fillId="0" borderId="0" xfId="0" applyFont="1"/>
    <xf numFmtId="164" fontId="11" fillId="0" borderId="0" xfId="0" applyNumberFormat="1" applyFont="1"/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4" fontId="0" fillId="0" borderId="0" xfId="0" applyNumberFormat="1"/>
    <xf numFmtId="49" fontId="1" fillId="0" borderId="1" xfId="0" applyNumberFormat="1" applyFont="1" applyBorder="1" applyAlignment="1">
      <alignment horizontal="left"/>
    </xf>
    <xf numFmtId="0" fontId="1" fillId="0" borderId="2" xfId="0" applyFont="1" applyBorder="1"/>
    <xf numFmtId="0" fontId="2" fillId="0" borderId="0" xfId="0" applyFont="1" applyBorder="1" applyAlignment="1"/>
    <xf numFmtId="4" fontId="1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2" fillId="0" borderId="0" xfId="0" applyFont="1" applyBorder="1" applyAlignment="1">
      <alignment vertical="top"/>
    </xf>
    <xf numFmtId="49" fontId="2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6" fillId="0" borderId="0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4" fontId="1" fillId="0" borderId="5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7" fillId="0" borderId="0" xfId="0" applyFont="1" applyBorder="1" applyAlignment="1">
      <alignment horizontal="right"/>
    </xf>
    <xf numFmtId="0" fontId="2" fillId="0" borderId="0" xfId="0" applyFont="1" applyBorder="1"/>
    <xf numFmtId="49" fontId="1" fillId="0" borderId="0" xfId="0" applyNumberFormat="1" applyFont="1" applyBorder="1" applyAlignment="1">
      <alignment horizontal="right"/>
    </xf>
    <xf numFmtId="0" fontId="17" fillId="0" borderId="0" xfId="0" applyFont="1"/>
    <xf numFmtId="0" fontId="1" fillId="0" borderId="0" xfId="0" applyFont="1" applyFill="1" applyBorder="1"/>
    <xf numFmtId="0" fontId="2" fillId="0" borderId="0" xfId="0" applyFont="1" applyFill="1" applyBorder="1"/>
    <xf numFmtId="0" fontId="18" fillId="0" borderId="0" xfId="0" applyFont="1"/>
    <xf numFmtId="0" fontId="1" fillId="0" borderId="0" xfId="0" applyFont="1" applyBorder="1" applyAlignment="1">
      <alignment horizontal="left"/>
    </xf>
    <xf numFmtId="0" fontId="2" fillId="0" borderId="0" xfId="0" applyFont="1" applyFill="1" applyBorder="1" applyAlignment="1">
      <alignment vertical="top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1" fillId="0" borderId="8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2" fillId="0" borderId="0" xfId="0" applyFont="1" applyFill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0</xdr:col>
      <xdr:colOff>581025</xdr:colOff>
      <xdr:row>3</xdr:row>
      <xdr:rowOff>104775</xdr:rowOff>
    </xdr:to>
    <xdr:pic>
      <xdr:nvPicPr>
        <xdr:cNvPr id="3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67900" y="180975"/>
          <a:ext cx="581025" cy="495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57149</xdr:rowOff>
    </xdr:from>
    <xdr:to>
      <xdr:col>1</xdr:col>
      <xdr:colOff>163837</xdr:colOff>
      <xdr:row>3</xdr:row>
      <xdr:rowOff>85724</xdr:rowOff>
    </xdr:to>
    <xdr:pic>
      <xdr:nvPicPr>
        <xdr:cNvPr id="4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04950" y="0"/>
          <a:ext cx="849637" cy="409575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152</xdr:row>
      <xdr:rowOff>133350</xdr:rowOff>
    </xdr:from>
    <xdr:ext cx="581025" cy="495300"/>
    <xdr:pic>
      <xdr:nvPicPr>
        <xdr:cNvPr id="5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9925" y="29108400"/>
          <a:ext cx="581025" cy="4953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152</xdr:row>
      <xdr:rowOff>123824</xdr:rowOff>
    </xdr:from>
    <xdr:ext cx="849637" cy="409575"/>
    <xdr:pic>
      <xdr:nvPicPr>
        <xdr:cNvPr id="6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43150" y="290988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295</xdr:row>
      <xdr:rowOff>161925</xdr:rowOff>
    </xdr:from>
    <xdr:ext cx="581025" cy="495300"/>
    <xdr:pic>
      <xdr:nvPicPr>
        <xdr:cNvPr id="7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0575" y="56397525"/>
          <a:ext cx="581025" cy="4953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296</xdr:row>
      <xdr:rowOff>9524</xdr:rowOff>
    </xdr:from>
    <xdr:ext cx="849637" cy="409575"/>
    <xdr:pic>
      <xdr:nvPicPr>
        <xdr:cNvPr id="8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64356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451</xdr:row>
      <xdr:rowOff>95250</xdr:rowOff>
    </xdr:from>
    <xdr:ext cx="581025" cy="495300"/>
    <xdr:pic>
      <xdr:nvPicPr>
        <xdr:cNvPr id="9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91575" y="86067900"/>
          <a:ext cx="581025" cy="4953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452</xdr:row>
      <xdr:rowOff>9524</xdr:rowOff>
    </xdr:from>
    <xdr:ext cx="849637" cy="409575"/>
    <xdr:pic>
      <xdr:nvPicPr>
        <xdr:cNvPr id="10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64356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584</xdr:row>
      <xdr:rowOff>161924</xdr:rowOff>
    </xdr:from>
    <xdr:ext cx="849637" cy="409575"/>
    <xdr:pic>
      <xdr:nvPicPr>
        <xdr:cNvPr id="12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11537749"/>
          <a:ext cx="849637" cy="40957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584</xdr:row>
      <xdr:rowOff>142875</xdr:rowOff>
    </xdr:from>
    <xdr:to>
      <xdr:col>1</xdr:col>
      <xdr:colOff>76200</xdr:colOff>
      <xdr:row>587</xdr:row>
      <xdr:rowOff>95250</xdr:rowOff>
    </xdr:to>
    <xdr:pic>
      <xdr:nvPicPr>
        <xdr:cNvPr id="13" name="Imagen 12" descr="http://www.digecac.gob.do/transparencia/images/DIGECAC-FAVICOM_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115187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716</xdr:row>
      <xdr:rowOff>9524</xdr:rowOff>
    </xdr:from>
    <xdr:ext cx="849637" cy="409575"/>
    <xdr:pic>
      <xdr:nvPicPr>
        <xdr:cNvPr id="14" name="Picture 4" descr="Image result for logo de obras publicas">
          <a:extLst>
            <a:ext uri="{FF2B5EF4-FFF2-40B4-BE49-F238E27FC236}">
              <a16:creationId xmlns:a16="http://schemas.microsoft.com/office/drawing/2014/main" id="{D767DFF0-6C92-4D0E-86E6-31368ED4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23975" y="1376648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714</xdr:row>
      <xdr:rowOff>171450</xdr:rowOff>
    </xdr:from>
    <xdr:ext cx="762000" cy="523875"/>
    <xdr:pic>
      <xdr:nvPicPr>
        <xdr:cNvPr id="15" name="Imagen 14" descr="http://www.digecac.gob.do/transparencia/images/DIGECAC-FAVICOM_1.png">
          <a:extLst>
            <a:ext uri="{FF2B5EF4-FFF2-40B4-BE49-F238E27FC236}">
              <a16:creationId xmlns:a16="http://schemas.microsoft.com/office/drawing/2014/main" id="{44CB45FB-F5AD-404D-8BB6-06744710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1374457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849</xdr:row>
      <xdr:rowOff>9524</xdr:rowOff>
    </xdr:from>
    <xdr:ext cx="849637" cy="409575"/>
    <xdr:pic>
      <xdr:nvPicPr>
        <xdr:cNvPr id="1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23975" y="1376648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846</xdr:row>
      <xdr:rowOff>95250</xdr:rowOff>
    </xdr:from>
    <xdr:ext cx="762000" cy="523875"/>
    <xdr:pic>
      <xdr:nvPicPr>
        <xdr:cNvPr id="17" name="Imagen 16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1635823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982</xdr:row>
      <xdr:rowOff>9524</xdr:rowOff>
    </xdr:from>
    <xdr:ext cx="849637" cy="409575"/>
    <xdr:pic>
      <xdr:nvPicPr>
        <xdr:cNvPr id="1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0625" y="1640681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979</xdr:row>
      <xdr:rowOff>114300</xdr:rowOff>
    </xdr:from>
    <xdr:ext cx="762000" cy="523875"/>
    <xdr:pic>
      <xdr:nvPicPr>
        <xdr:cNvPr id="19" name="Imagen 18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933384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1132</xdr:row>
      <xdr:rowOff>9524</xdr:rowOff>
    </xdr:from>
    <xdr:ext cx="849637" cy="409575"/>
    <xdr:pic>
      <xdr:nvPicPr>
        <xdr:cNvPr id="2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2525" y="1894236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1129</xdr:row>
      <xdr:rowOff>57150</xdr:rowOff>
    </xdr:from>
    <xdr:ext cx="762000" cy="523875"/>
    <xdr:pic>
      <xdr:nvPicPr>
        <xdr:cNvPr id="25" name="Imagen 24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174938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1419</xdr:row>
      <xdr:rowOff>171449</xdr:rowOff>
    </xdr:from>
    <xdr:ext cx="849637" cy="409575"/>
    <xdr:pic>
      <xdr:nvPicPr>
        <xdr:cNvPr id="2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24025" y="2728721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1419</xdr:row>
      <xdr:rowOff>95250</xdr:rowOff>
    </xdr:from>
    <xdr:ext cx="762000" cy="523875"/>
    <xdr:pic>
      <xdr:nvPicPr>
        <xdr:cNvPr id="21" name="Imagen 20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727960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1580</xdr:row>
      <xdr:rowOff>142874</xdr:rowOff>
    </xdr:from>
    <xdr:ext cx="849637" cy="409575"/>
    <xdr:pic>
      <xdr:nvPicPr>
        <xdr:cNvPr id="2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24100" y="3035331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1580</xdr:row>
      <xdr:rowOff>47625</xdr:rowOff>
    </xdr:from>
    <xdr:ext cx="762000" cy="523875"/>
    <xdr:pic>
      <xdr:nvPicPr>
        <xdr:cNvPr id="23" name="Imagen 22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0343792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1733</xdr:row>
      <xdr:rowOff>95249</xdr:rowOff>
    </xdr:from>
    <xdr:ext cx="849637" cy="409575"/>
    <xdr:pic>
      <xdr:nvPicPr>
        <xdr:cNvPr id="2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86025" y="3326415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1733</xdr:row>
      <xdr:rowOff>66675</xdr:rowOff>
    </xdr:from>
    <xdr:ext cx="762000" cy="523875"/>
    <xdr:pic>
      <xdr:nvPicPr>
        <xdr:cNvPr id="27" name="Imagen 26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326130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1884</xdr:row>
      <xdr:rowOff>171449</xdr:rowOff>
    </xdr:from>
    <xdr:ext cx="849637" cy="409575"/>
    <xdr:pic>
      <xdr:nvPicPr>
        <xdr:cNvPr id="2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86200" y="3615023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1884</xdr:row>
      <xdr:rowOff>123825</xdr:rowOff>
    </xdr:from>
    <xdr:ext cx="762000" cy="523875"/>
    <xdr:pic>
      <xdr:nvPicPr>
        <xdr:cNvPr id="29" name="Imagen 28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393471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2031</xdr:row>
      <xdr:rowOff>19049</xdr:rowOff>
    </xdr:from>
    <xdr:ext cx="849637" cy="409575"/>
    <xdr:pic>
      <xdr:nvPicPr>
        <xdr:cNvPr id="3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2000" y="389372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2030</xdr:row>
      <xdr:rowOff>95250</xdr:rowOff>
    </xdr:from>
    <xdr:ext cx="762000" cy="523875"/>
    <xdr:pic>
      <xdr:nvPicPr>
        <xdr:cNvPr id="31" name="Imagen 30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892581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2159</xdr:row>
      <xdr:rowOff>76199</xdr:rowOff>
    </xdr:from>
    <xdr:ext cx="849637" cy="409575"/>
    <xdr:pic>
      <xdr:nvPicPr>
        <xdr:cNvPr id="3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52975" y="4138517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2158</xdr:row>
      <xdr:rowOff>95250</xdr:rowOff>
    </xdr:from>
    <xdr:ext cx="762000" cy="523875"/>
    <xdr:pic>
      <xdr:nvPicPr>
        <xdr:cNvPr id="33" name="Imagen 32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4136802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2309</xdr:row>
      <xdr:rowOff>180974</xdr:rowOff>
    </xdr:from>
    <xdr:ext cx="849637" cy="409575"/>
    <xdr:pic>
      <xdr:nvPicPr>
        <xdr:cNvPr id="3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4425695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2309</xdr:row>
      <xdr:rowOff>57150</xdr:rowOff>
    </xdr:from>
    <xdr:ext cx="762000" cy="523875"/>
    <xdr:pic>
      <xdr:nvPicPr>
        <xdr:cNvPr id="35" name="Imagen 34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4424457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2455</xdr:row>
      <xdr:rowOff>123824</xdr:rowOff>
    </xdr:from>
    <xdr:ext cx="849637" cy="409575"/>
    <xdr:pic>
      <xdr:nvPicPr>
        <xdr:cNvPr id="3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2700" y="470363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2455</xdr:row>
      <xdr:rowOff>0</xdr:rowOff>
    </xdr:from>
    <xdr:ext cx="762000" cy="523875"/>
    <xdr:pic>
      <xdr:nvPicPr>
        <xdr:cNvPr id="37" name="Imagen 36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47023972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2586</xdr:row>
      <xdr:rowOff>104774</xdr:rowOff>
    </xdr:from>
    <xdr:ext cx="849637" cy="409575"/>
    <xdr:pic>
      <xdr:nvPicPr>
        <xdr:cNvPr id="3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91425" y="4953380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2585</xdr:row>
      <xdr:rowOff>180975</xdr:rowOff>
    </xdr:from>
    <xdr:ext cx="762000" cy="523875"/>
    <xdr:pic>
      <xdr:nvPicPr>
        <xdr:cNvPr id="39" name="Imagen 38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952238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2717</xdr:row>
      <xdr:rowOff>95249</xdr:rowOff>
    </xdr:from>
    <xdr:ext cx="849637" cy="409575"/>
    <xdr:pic>
      <xdr:nvPicPr>
        <xdr:cNvPr id="4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38650" y="520360274"/>
          <a:ext cx="849637" cy="40957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2716</xdr:row>
      <xdr:rowOff>161925</xdr:rowOff>
    </xdr:from>
    <xdr:to>
      <xdr:col>1</xdr:col>
      <xdr:colOff>76266</xdr:colOff>
      <xdr:row>2719</xdr:row>
      <xdr:rowOff>108630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0525" y="520236450"/>
          <a:ext cx="762066" cy="51820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2876</xdr:row>
      <xdr:rowOff>38099</xdr:rowOff>
    </xdr:from>
    <xdr:ext cx="849637" cy="409575"/>
    <xdr:pic>
      <xdr:nvPicPr>
        <xdr:cNvPr id="41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9775" y="5506116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2875</xdr:row>
      <xdr:rowOff>142875</xdr:rowOff>
    </xdr:from>
    <xdr:ext cx="762066" cy="518205"/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1625" y="550525950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3019</xdr:row>
      <xdr:rowOff>95249</xdr:rowOff>
    </xdr:from>
    <xdr:ext cx="849637" cy="409575"/>
    <xdr:pic>
      <xdr:nvPicPr>
        <xdr:cNvPr id="43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20150" y="577967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3018</xdr:row>
      <xdr:rowOff>133350</xdr:rowOff>
    </xdr:from>
    <xdr:ext cx="762066" cy="518205"/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0" y="577815075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3164</xdr:row>
      <xdr:rowOff>19049</xdr:rowOff>
    </xdr:from>
    <xdr:ext cx="849637" cy="409575"/>
    <xdr:pic>
      <xdr:nvPicPr>
        <xdr:cNvPr id="45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53325" y="6055709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3163</xdr:row>
      <xdr:rowOff>76200</xdr:rowOff>
    </xdr:from>
    <xdr:ext cx="762066" cy="518205"/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05275" y="605437575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3306</xdr:row>
      <xdr:rowOff>9524</xdr:rowOff>
    </xdr:from>
    <xdr:ext cx="849637" cy="409575"/>
    <xdr:pic>
      <xdr:nvPicPr>
        <xdr:cNvPr id="47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58075" y="632669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3305</xdr:row>
      <xdr:rowOff>142875</xdr:rowOff>
    </xdr:from>
    <xdr:ext cx="762066" cy="518205"/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3350" y="632612400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3444</xdr:row>
      <xdr:rowOff>114299</xdr:rowOff>
    </xdr:from>
    <xdr:ext cx="849637" cy="409575"/>
    <xdr:pic>
      <xdr:nvPicPr>
        <xdr:cNvPr id="51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5250" y="659120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3444</xdr:row>
      <xdr:rowOff>0</xdr:rowOff>
    </xdr:from>
    <xdr:ext cx="762066" cy="518205"/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8675" y="659006175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3645</xdr:row>
      <xdr:rowOff>57149</xdr:rowOff>
    </xdr:from>
    <xdr:ext cx="849637" cy="409575"/>
    <xdr:pic>
      <xdr:nvPicPr>
        <xdr:cNvPr id="5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6750" y="6974109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3644</xdr:row>
      <xdr:rowOff>161925</xdr:rowOff>
    </xdr:from>
    <xdr:ext cx="762066" cy="518205"/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72025" y="697325250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3787</xdr:row>
      <xdr:rowOff>28574</xdr:rowOff>
    </xdr:from>
    <xdr:ext cx="849637" cy="409575"/>
    <xdr:pic>
      <xdr:nvPicPr>
        <xdr:cNvPr id="5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43925" y="724490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3786</xdr:row>
      <xdr:rowOff>104775</xdr:rowOff>
    </xdr:from>
    <xdr:ext cx="762066" cy="518205"/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10150" y="724376250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3919</xdr:row>
      <xdr:rowOff>47624</xdr:rowOff>
    </xdr:from>
    <xdr:ext cx="849637" cy="409575"/>
    <xdr:pic>
      <xdr:nvPicPr>
        <xdr:cNvPr id="5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9675" y="7497127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3918</xdr:row>
      <xdr:rowOff>38100</xdr:rowOff>
    </xdr:from>
    <xdr:ext cx="762066" cy="518205"/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9225" y="749512725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4065</xdr:row>
      <xdr:rowOff>28574</xdr:rowOff>
    </xdr:from>
    <xdr:ext cx="849637" cy="409575"/>
    <xdr:pic>
      <xdr:nvPicPr>
        <xdr:cNvPr id="5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7775638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4064</xdr:row>
      <xdr:rowOff>28575</xdr:rowOff>
    </xdr:from>
    <xdr:ext cx="762066" cy="518205"/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6850" y="777373350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4241</xdr:row>
      <xdr:rowOff>28574</xdr:rowOff>
    </xdr:from>
    <xdr:ext cx="849637" cy="409575"/>
    <xdr:pic>
      <xdr:nvPicPr>
        <xdr:cNvPr id="6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05600" y="8111489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4240</xdr:row>
      <xdr:rowOff>66675</xdr:rowOff>
    </xdr:from>
    <xdr:ext cx="762066" cy="518205"/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62225" y="810996600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4379</xdr:row>
      <xdr:rowOff>28574</xdr:rowOff>
    </xdr:from>
    <xdr:ext cx="849637" cy="409575"/>
    <xdr:pic>
      <xdr:nvPicPr>
        <xdr:cNvPr id="6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44100" y="724490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4378</xdr:row>
      <xdr:rowOff>104775</xdr:rowOff>
    </xdr:from>
    <xdr:ext cx="762066" cy="518205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72075" y="724376250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4663</xdr:row>
      <xdr:rowOff>190499</xdr:rowOff>
    </xdr:from>
    <xdr:ext cx="849637" cy="409575"/>
    <xdr:pic>
      <xdr:nvPicPr>
        <xdr:cNvPr id="6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38950" y="8923591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4663</xdr:row>
      <xdr:rowOff>66675</xdr:rowOff>
    </xdr:from>
    <xdr:ext cx="762066" cy="518205"/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43275" y="892235325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4792</xdr:row>
      <xdr:rowOff>19049</xdr:rowOff>
    </xdr:from>
    <xdr:ext cx="849637" cy="409575"/>
    <xdr:pic>
      <xdr:nvPicPr>
        <xdr:cNvPr id="6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9168193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4791</xdr:row>
      <xdr:rowOff>85725</xdr:rowOff>
    </xdr:from>
    <xdr:ext cx="762066" cy="518205"/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76550" y="916695525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4933</xdr:row>
      <xdr:rowOff>9524</xdr:rowOff>
    </xdr:from>
    <xdr:ext cx="849637" cy="409575"/>
    <xdr:pic>
      <xdr:nvPicPr>
        <xdr:cNvPr id="6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62775" y="943727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4932</xdr:row>
      <xdr:rowOff>57150</xdr:rowOff>
    </xdr:from>
    <xdr:ext cx="762066" cy="518205"/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09975" y="943584600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5081</xdr:row>
      <xdr:rowOff>47624</xdr:rowOff>
    </xdr:from>
    <xdr:ext cx="849637" cy="409575"/>
    <xdr:pic>
      <xdr:nvPicPr>
        <xdr:cNvPr id="7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62825" y="9720167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5080</xdr:row>
      <xdr:rowOff>104775</xdr:rowOff>
    </xdr:from>
    <xdr:ext cx="762066" cy="518205"/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00500" y="971883375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5236</xdr:row>
      <xdr:rowOff>180974</xdr:rowOff>
    </xdr:from>
    <xdr:ext cx="849637" cy="409575"/>
    <xdr:pic>
      <xdr:nvPicPr>
        <xdr:cNvPr id="7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43775" y="10017347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5235</xdr:row>
      <xdr:rowOff>161925</xdr:rowOff>
    </xdr:from>
    <xdr:ext cx="762066" cy="518205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48100" y="1001525175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5378</xdr:row>
      <xdr:rowOff>76199</xdr:rowOff>
    </xdr:from>
    <xdr:ext cx="849637" cy="409575"/>
    <xdr:pic>
      <xdr:nvPicPr>
        <xdr:cNvPr id="7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53300" y="10287380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5378</xdr:row>
      <xdr:rowOff>47625</xdr:rowOff>
    </xdr:from>
    <xdr:ext cx="762066" cy="518205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0" y="1028709525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5518</xdr:row>
      <xdr:rowOff>57149</xdr:rowOff>
    </xdr:from>
    <xdr:ext cx="849637" cy="409575"/>
    <xdr:pic>
      <xdr:nvPicPr>
        <xdr:cNvPr id="7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96425" y="10554461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5517</xdr:row>
      <xdr:rowOff>9525</xdr:rowOff>
    </xdr:from>
    <xdr:ext cx="762066" cy="518205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00725" y="1055208075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5671</xdr:row>
      <xdr:rowOff>152399</xdr:rowOff>
    </xdr:from>
    <xdr:ext cx="849637" cy="409575"/>
    <xdr:pic>
      <xdr:nvPicPr>
        <xdr:cNvPr id="7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24850" y="10847450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5671</xdr:row>
      <xdr:rowOff>47625</xdr:rowOff>
    </xdr:from>
    <xdr:ext cx="762066" cy="518205"/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48225" y="1084640325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5836</xdr:row>
      <xdr:rowOff>19049</xdr:rowOff>
    </xdr:from>
    <xdr:ext cx="849637" cy="409575"/>
    <xdr:pic>
      <xdr:nvPicPr>
        <xdr:cNvPr id="8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76750" y="11161013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5835</xdr:row>
      <xdr:rowOff>161925</xdr:rowOff>
    </xdr:from>
    <xdr:ext cx="762066" cy="518205"/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1111672275"/>
          <a:ext cx="762066" cy="5182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5960</xdr:row>
      <xdr:rowOff>142874</xdr:rowOff>
    </xdr:from>
    <xdr:ext cx="849637" cy="409575"/>
    <xdr:pic>
      <xdr:nvPicPr>
        <xdr:cNvPr id="8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91050" y="11396757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5960</xdr:row>
      <xdr:rowOff>85725</xdr:rowOff>
    </xdr:from>
    <xdr:ext cx="762066" cy="518205"/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" y="1139618625"/>
          <a:ext cx="762066" cy="518205"/>
        </a:xfrm>
        <a:prstGeom prst="rect">
          <a:avLst/>
        </a:prstGeom>
      </xdr:spPr>
    </xdr:pic>
    <xdr:clientData/>
  </xdr:oneCellAnchor>
  <xdr:oneCellAnchor>
    <xdr:from>
      <xdr:col>5</xdr:col>
      <xdr:colOff>1104900</xdr:colOff>
      <xdr:row>6101</xdr:row>
      <xdr:rowOff>142874</xdr:rowOff>
    </xdr:from>
    <xdr:ext cx="849637" cy="409575"/>
    <xdr:pic>
      <xdr:nvPicPr>
        <xdr:cNvPr id="8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11398662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47625</xdr:colOff>
      <xdr:row>6101</xdr:row>
      <xdr:rowOff>28575</xdr:rowOff>
    </xdr:from>
    <xdr:ext cx="762066" cy="518205"/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1166736300"/>
          <a:ext cx="762066" cy="51820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12</xdr:col>
      <xdr:colOff>0</xdr:colOff>
      <xdr:row>20</xdr:row>
      <xdr:rowOff>0</xdr:rowOff>
    </xdr:to>
    <xdr:pic>
      <xdr:nvPicPr>
        <xdr:cNvPr id="2" name="Imagen 1" descr="http://www.digecac.gob.do/transparencia/images/DIGECAC-FAVICOM_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30480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0:K6220"/>
  <sheetViews>
    <sheetView tabSelected="1" topLeftCell="A6106" workbookViewId="0">
      <selection activeCell="K6100" sqref="K6100"/>
    </sheetView>
  </sheetViews>
  <sheetFormatPr baseColWidth="10" defaultRowHeight="15" x14ac:dyDescent="0.25"/>
  <cols>
    <col min="1" max="1" width="10.28515625" customWidth="1"/>
    <col min="2" max="2" width="10.7109375" customWidth="1"/>
    <col min="3" max="3" width="6.7109375" customWidth="1"/>
    <col min="4" max="4" width="8.140625" customWidth="1"/>
    <col min="5" max="5" width="38.42578125" customWidth="1"/>
    <col min="6" max="6" width="15.140625" customWidth="1"/>
    <col min="7" max="7" width="16.42578125" customWidth="1"/>
    <col min="8" max="8" width="13.140625" customWidth="1"/>
    <col min="9" max="9" width="15.28515625" customWidth="1"/>
    <col min="10" max="10" width="13.42578125" customWidth="1"/>
    <col min="11" max="11" width="16.140625" customWidth="1"/>
    <col min="12" max="12" width="14.7109375" customWidth="1"/>
    <col min="13" max="13" width="14.5703125" customWidth="1"/>
    <col min="14" max="14" width="12.28515625" customWidth="1"/>
    <col min="15" max="15" width="13.5703125" customWidth="1"/>
    <col min="16" max="16" width="13.28515625" customWidth="1"/>
    <col min="17" max="17" width="11.140625" customWidth="1"/>
    <col min="18" max="18" width="14.28515625" customWidth="1"/>
    <col min="19" max="19" width="14.140625" customWidth="1"/>
    <col min="20" max="20" width="14.5703125" customWidth="1"/>
    <col min="21" max="21" width="13.85546875" customWidth="1"/>
    <col min="22" max="22" width="16.42578125" customWidth="1"/>
    <col min="23" max="23" width="17.140625" customWidth="1"/>
    <col min="24" max="24" width="16.140625" customWidth="1"/>
    <col min="25" max="25" width="13.7109375" customWidth="1"/>
    <col min="26" max="26" width="13.42578125" customWidth="1"/>
    <col min="27" max="27" width="13.140625" customWidth="1"/>
    <col min="28" max="29" width="12.5703125" customWidth="1"/>
    <col min="30" max="30" width="14.140625" customWidth="1"/>
    <col min="31" max="31" width="12.7109375" bestFit="1" customWidth="1"/>
  </cols>
  <sheetData>
    <row r="120" ht="15" customHeight="1" x14ac:dyDescent="0.25"/>
    <row r="163" spans="1:1" x14ac:dyDescent="0.25">
      <c r="A163" s="23" t="e">
        <f>+#REF!+#REF!+#REF!+#REF!+#REF!+#REF!+#REF!+#REF!</f>
        <v>#REF!</v>
      </c>
    </row>
    <row r="183" spans="1:1" x14ac:dyDescent="0.25">
      <c r="A183" s="23" t="e">
        <f>SUM(#REF!)</f>
        <v>#REF!</v>
      </c>
    </row>
    <row r="257" spans="1:1" x14ac:dyDescent="0.25">
      <c r="A257" s="23"/>
    </row>
    <row r="267" spans="1:1" ht="15" customHeight="1" x14ac:dyDescent="0.25"/>
    <row r="410" ht="15" customHeight="1" x14ac:dyDescent="0.25"/>
    <row r="566" ht="15" customHeight="1" x14ac:dyDescent="0.25"/>
    <row r="696" ht="15" customHeight="1" x14ac:dyDescent="0.25"/>
    <row r="699" ht="19.5" customHeight="1" x14ac:dyDescent="0.25"/>
    <row r="718" ht="15.75" customHeight="1" x14ac:dyDescent="0.25"/>
    <row r="719" ht="15.75" customHeight="1" x14ac:dyDescent="0.25"/>
    <row r="828" ht="15" customHeight="1" x14ac:dyDescent="0.25"/>
    <row r="831" ht="15" customHeight="1" x14ac:dyDescent="0.25"/>
    <row r="851" ht="15" customHeight="1" x14ac:dyDescent="0.25"/>
    <row r="852" ht="15" customHeight="1" x14ac:dyDescent="0.25"/>
    <row r="961" ht="15" customHeight="1" x14ac:dyDescent="0.25"/>
    <row r="964" ht="15" customHeight="1" x14ac:dyDescent="0.25"/>
    <row r="984" ht="15" customHeight="1" x14ac:dyDescent="0.25"/>
    <row r="985" ht="15" customHeight="1" x14ac:dyDescent="0.25"/>
    <row r="1094" ht="15" customHeight="1" x14ac:dyDescent="0.25"/>
    <row r="1097" ht="15" customHeight="1" x14ac:dyDescent="0.25"/>
    <row r="1098" ht="15" customHeight="1" x14ac:dyDescent="0.25"/>
    <row r="1134" ht="15" customHeight="1" x14ac:dyDescent="0.25"/>
    <row r="1135" ht="15" customHeight="1" x14ac:dyDescent="0.25"/>
    <row r="1244" ht="15" customHeight="1" x14ac:dyDescent="0.25"/>
    <row r="1247" ht="15" customHeight="1" x14ac:dyDescent="0.25"/>
    <row r="1422" ht="15" customHeight="1" x14ac:dyDescent="0.25"/>
    <row r="1423" ht="15" customHeight="1" x14ac:dyDescent="0.25"/>
    <row r="1533" ht="15" customHeight="1" x14ac:dyDescent="0.25"/>
    <row r="1536" ht="15" customHeight="1" x14ac:dyDescent="0.25"/>
    <row r="1582" ht="15" customHeight="1" x14ac:dyDescent="0.25"/>
    <row r="1583" ht="15" customHeight="1" x14ac:dyDescent="0.25"/>
    <row r="1606" ht="14.25" customHeight="1" x14ac:dyDescent="0.25"/>
    <row r="1692" ht="15" customHeight="1" x14ac:dyDescent="0.25"/>
    <row r="1695" ht="15" customHeight="1" x14ac:dyDescent="0.25"/>
    <row r="1735" ht="15" customHeight="1" x14ac:dyDescent="0.25"/>
    <row r="1736" ht="15" customHeight="1" x14ac:dyDescent="0.25"/>
    <row r="1845" ht="15" customHeight="1" x14ac:dyDescent="0.25"/>
    <row r="1848" ht="15" customHeight="1" x14ac:dyDescent="0.25"/>
    <row r="1887" ht="15" customHeight="1" x14ac:dyDescent="0.25"/>
    <row r="1888" ht="15" customHeight="1" x14ac:dyDescent="0.25"/>
    <row r="1996" ht="15" customHeight="1" x14ac:dyDescent="0.25"/>
    <row r="1999" ht="15" customHeight="1" x14ac:dyDescent="0.25"/>
    <row r="2033" ht="15" customHeight="1" x14ac:dyDescent="0.25"/>
    <row r="2034" ht="15" customHeight="1" x14ac:dyDescent="0.25"/>
    <row r="2143" ht="15" customHeight="1" x14ac:dyDescent="0.25"/>
    <row r="2146" ht="15" customHeight="1" x14ac:dyDescent="0.25"/>
    <row r="2271" ht="15" customHeight="1" x14ac:dyDescent="0.25"/>
    <row r="2274" ht="15" customHeight="1" x14ac:dyDescent="0.25"/>
    <row r="2422" ht="15" customHeight="1" x14ac:dyDescent="0.25"/>
    <row r="2425" ht="15" customHeight="1" x14ac:dyDescent="0.25"/>
    <row r="2458" ht="15" customHeight="1" x14ac:dyDescent="0.25"/>
    <row r="2459" ht="15" customHeight="1" x14ac:dyDescent="0.25"/>
    <row r="2567" ht="15" customHeight="1" x14ac:dyDescent="0.25"/>
    <row r="2570" ht="15" customHeight="1" x14ac:dyDescent="0.25"/>
    <row r="2589" ht="15" customHeight="1" x14ac:dyDescent="0.25"/>
    <row r="2590" ht="15" customHeight="1" x14ac:dyDescent="0.25"/>
    <row r="2699" ht="15" customHeight="1" x14ac:dyDescent="0.25"/>
    <row r="2702" ht="15" customHeight="1" x14ac:dyDescent="0.25"/>
    <row r="2719" ht="15" customHeight="1" x14ac:dyDescent="0.25"/>
    <row r="2720" ht="15" customHeight="1" x14ac:dyDescent="0.25"/>
    <row r="2827" ht="15" customHeight="1" x14ac:dyDescent="0.25"/>
    <row r="2829" ht="15" customHeight="1" x14ac:dyDescent="0.25"/>
    <row r="2830" ht="15" customHeight="1" x14ac:dyDescent="0.25"/>
    <row r="2878" ht="15" customHeight="1" x14ac:dyDescent="0.25"/>
    <row r="2879" ht="15" customHeight="1" x14ac:dyDescent="0.25"/>
    <row r="2987" ht="15" customHeight="1" x14ac:dyDescent="0.25"/>
    <row r="2990" ht="15" customHeight="1" x14ac:dyDescent="0.25"/>
    <row r="3021" ht="15" customHeight="1" x14ac:dyDescent="0.25"/>
    <row r="3022" ht="15" customHeight="1" x14ac:dyDescent="0.25"/>
    <row r="3130" ht="15" customHeight="1" x14ac:dyDescent="0.25"/>
    <row r="3133" ht="15" customHeight="1" x14ac:dyDescent="0.25"/>
    <row r="3166" ht="15" customHeight="1" x14ac:dyDescent="0.25"/>
    <row r="3167" ht="15" customHeight="1" x14ac:dyDescent="0.25"/>
    <row r="3275" ht="15" customHeight="1" x14ac:dyDescent="0.25"/>
    <row r="3278" ht="15" customHeight="1" x14ac:dyDescent="0.25"/>
    <row r="3308" ht="15" customHeight="1" x14ac:dyDescent="0.25"/>
    <row r="3309" ht="15" customHeight="1" x14ac:dyDescent="0.25"/>
    <row r="3417" ht="15" customHeight="1" x14ac:dyDescent="0.25"/>
    <row r="3420" ht="15" customHeight="1" x14ac:dyDescent="0.25"/>
    <row r="3421" ht="15" customHeight="1" x14ac:dyDescent="0.25"/>
    <row r="3447" ht="15" customHeight="1" x14ac:dyDescent="0.25"/>
    <row r="3448" ht="15" customHeight="1" x14ac:dyDescent="0.25"/>
    <row r="3558" ht="15" customHeight="1" x14ac:dyDescent="0.25"/>
    <row r="3561" ht="15" customHeight="1" x14ac:dyDescent="0.25"/>
    <row r="3562" ht="15" customHeight="1" x14ac:dyDescent="0.25"/>
    <row r="3648" ht="15" customHeight="1" x14ac:dyDescent="0.25"/>
    <row r="3649" ht="15" customHeight="1" x14ac:dyDescent="0.25"/>
    <row r="3760" ht="15" customHeight="1" x14ac:dyDescent="0.25"/>
    <row r="3763" ht="15" customHeight="1" x14ac:dyDescent="0.25"/>
    <row r="3764" ht="15" customHeight="1" x14ac:dyDescent="0.25"/>
    <row r="3789" ht="15" customHeight="1" x14ac:dyDescent="0.25"/>
    <row r="3790" ht="15" customHeight="1" x14ac:dyDescent="0.25"/>
    <row r="3901" ht="15" customHeight="1" x14ac:dyDescent="0.25"/>
    <row r="3904" ht="15" customHeight="1" x14ac:dyDescent="0.25"/>
    <row r="3905" ht="15" customHeight="1" x14ac:dyDescent="0.25"/>
    <row r="3921" ht="15" customHeight="1" x14ac:dyDescent="0.25"/>
    <row r="3922" ht="15" customHeight="1" x14ac:dyDescent="0.25"/>
    <row r="4037" ht="15" customHeight="1" x14ac:dyDescent="0.25"/>
    <row r="4040" ht="15" customHeight="1" x14ac:dyDescent="0.25"/>
    <row r="4041" ht="15" customHeight="1" x14ac:dyDescent="0.25"/>
    <row r="4067" ht="15" customHeight="1" x14ac:dyDescent="0.25"/>
    <row r="4068" ht="15" customHeight="1" x14ac:dyDescent="0.25"/>
    <row r="4183" ht="15" customHeight="1" x14ac:dyDescent="0.25"/>
    <row r="4243" ht="15" customHeight="1" x14ac:dyDescent="0.25"/>
    <row r="4244" ht="15" customHeight="1" x14ac:dyDescent="0.25"/>
    <row r="4359" ht="15" customHeight="1" x14ac:dyDescent="0.25"/>
    <row r="4381" ht="15" customHeight="1" x14ac:dyDescent="0.25"/>
    <row r="4382" ht="15" customHeight="1" x14ac:dyDescent="0.25"/>
    <row r="4493" ht="15" customHeight="1" x14ac:dyDescent="0.25"/>
    <row r="4496" ht="15" customHeight="1" x14ac:dyDescent="0.25"/>
    <row r="4497" ht="15" customHeight="1" x14ac:dyDescent="0.25"/>
    <row r="4642" ht="15" customHeight="1" x14ac:dyDescent="0.25"/>
    <row r="4645" ht="15" customHeight="1" x14ac:dyDescent="0.25"/>
    <row r="4646" ht="15" customHeight="1" x14ac:dyDescent="0.25"/>
    <row r="4666" ht="15" customHeight="1" x14ac:dyDescent="0.25"/>
    <row r="4667" ht="15" customHeight="1" x14ac:dyDescent="0.25"/>
    <row r="4782" ht="15" customHeight="1" x14ac:dyDescent="0.25"/>
    <row r="4794" ht="15" customHeight="1" x14ac:dyDescent="0.25"/>
    <row r="4795" ht="15" customHeight="1" x14ac:dyDescent="0.25"/>
    <row r="4910" ht="15" customHeight="1" x14ac:dyDescent="0.25"/>
    <row r="4935" ht="15" customHeight="1" x14ac:dyDescent="0.25"/>
    <row r="4936" ht="15" customHeight="1" x14ac:dyDescent="0.25"/>
    <row r="5053" ht="15" customHeight="1" x14ac:dyDescent="0.25"/>
    <row r="5083" ht="15" customHeight="1" x14ac:dyDescent="0.25"/>
    <row r="5084" ht="15" customHeight="1" x14ac:dyDescent="0.25"/>
    <row r="5201" ht="15" customHeight="1" x14ac:dyDescent="0.25"/>
    <row r="5239" ht="15" customHeight="1" x14ac:dyDescent="0.25"/>
    <row r="5240" ht="15" customHeight="1" x14ac:dyDescent="0.25"/>
    <row r="5363" ht="15" customHeight="1" x14ac:dyDescent="0.25"/>
    <row r="5381" ht="15" customHeight="1" x14ac:dyDescent="0.25"/>
    <row r="5382" ht="15" customHeight="1" x14ac:dyDescent="0.25"/>
    <row r="5505" ht="15" customHeight="1" x14ac:dyDescent="0.25"/>
    <row r="5520" ht="15" customHeight="1" x14ac:dyDescent="0.25"/>
    <row r="5521" ht="15" customHeight="1" x14ac:dyDescent="0.25"/>
    <row r="5644" ht="15" customHeight="1" x14ac:dyDescent="0.25"/>
    <row r="5674" ht="15" customHeight="1" x14ac:dyDescent="0.25"/>
    <row r="5675" ht="15" customHeight="1" x14ac:dyDescent="0.25"/>
    <row r="5798" ht="15" customHeight="1" x14ac:dyDescent="0.25"/>
    <row r="5838" ht="15" customHeight="1" x14ac:dyDescent="0.25"/>
    <row r="5839" ht="15" customHeight="1" x14ac:dyDescent="0.25"/>
    <row r="5963" ht="15" customHeight="1" x14ac:dyDescent="0.25"/>
    <row r="5964" ht="15" customHeight="1" x14ac:dyDescent="0.25"/>
    <row r="6076" ht="15" customHeight="1" x14ac:dyDescent="0.25"/>
    <row r="6077" ht="23.25" customHeight="1" x14ac:dyDescent="0.25"/>
    <row r="6103" spans="1:9" x14ac:dyDescent="0.25">
      <c r="A6103" s="49"/>
      <c r="B6103" s="49"/>
      <c r="C6103" s="49"/>
      <c r="D6103" s="49"/>
      <c r="E6103" s="49"/>
      <c r="F6103" s="49"/>
      <c r="G6103" s="49"/>
    </row>
    <row r="6104" spans="1:9" ht="15" customHeight="1" x14ac:dyDescent="0.25">
      <c r="A6104" s="60" t="s">
        <v>0</v>
      </c>
      <c r="B6104" s="60"/>
      <c r="C6104" s="60"/>
      <c r="D6104" s="60"/>
      <c r="E6104" s="60"/>
      <c r="F6104" s="60"/>
      <c r="G6104" s="60"/>
      <c r="H6104" s="60"/>
      <c r="I6104" s="60"/>
    </row>
    <row r="6105" spans="1:9" ht="15" customHeight="1" x14ac:dyDescent="0.25">
      <c r="A6105" s="59" t="s">
        <v>149</v>
      </c>
      <c r="B6105" s="59"/>
      <c r="C6105" s="59"/>
      <c r="D6105" s="59"/>
      <c r="E6105" s="59"/>
      <c r="F6105" s="59"/>
      <c r="G6105" s="59"/>
      <c r="H6105" s="59"/>
      <c r="I6105" s="59"/>
    </row>
    <row r="6106" spans="1:9" x14ac:dyDescent="0.25">
      <c r="A6106" s="24" t="s">
        <v>1</v>
      </c>
      <c r="B6106" s="25" t="s">
        <v>2</v>
      </c>
      <c r="C6106" s="2"/>
      <c r="D6106" s="2"/>
      <c r="E6106" s="3"/>
      <c r="F6106" s="36" t="s">
        <v>3</v>
      </c>
      <c r="G6106" s="37" t="s">
        <v>4</v>
      </c>
      <c r="H6106" s="37" t="s">
        <v>103</v>
      </c>
      <c r="I6106" s="38" t="s">
        <v>5</v>
      </c>
    </row>
    <row r="6107" spans="1:9" x14ac:dyDescent="0.25">
      <c r="A6107" s="42" t="s">
        <v>6</v>
      </c>
      <c r="B6107" s="43" t="s">
        <v>7</v>
      </c>
      <c r="C6107" s="43"/>
      <c r="D6107" s="26"/>
      <c r="E6107" s="26"/>
      <c r="F6107" s="27">
        <f>SUM(F6108:F6112)</f>
        <v>20244126.299999997</v>
      </c>
      <c r="G6107" s="27">
        <f>SUM(G6108:G6112)</f>
        <v>20123954.509999998</v>
      </c>
      <c r="H6107" s="27">
        <f>SUM(H6108:H6112)</f>
        <v>20014764.709999997</v>
      </c>
      <c r="I6107" s="27">
        <f>+I6108+I6109+I6111+I6110+I6112</f>
        <v>60382845.519999988</v>
      </c>
    </row>
    <row r="6108" spans="1:9" x14ac:dyDescent="0.25">
      <c r="A6108" s="39"/>
      <c r="B6108" s="40" t="s">
        <v>8</v>
      </c>
      <c r="C6108" s="41"/>
      <c r="D6108" s="41"/>
      <c r="E6108" s="26"/>
      <c r="F6108" s="28">
        <v>17111280.489999998</v>
      </c>
      <c r="G6108" s="28">
        <v>17062993.859999999</v>
      </c>
      <c r="H6108" s="28">
        <v>16949280.489999998</v>
      </c>
      <c r="I6108" s="28">
        <f>SUM(F6108:H6108)</f>
        <v>51123554.839999989</v>
      </c>
    </row>
    <row r="6109" spans="1:9" x14ac:dyDescent="0.25">
      <c r="A6109" s="39"/>
      <c r="B6109" s="40" t="s">
        <v>9</v>
      </c>
      <c r="C6109" s="41"/>
      <c r="D6109" s="41"/>
      <c r="E6109" s="26"/>
      <c r="F6109" s="28">
        <v>725000</v>
      </c>
      <c r="G6109" s="28">
        <v>675333.33</v>
      </c>
      <c r="H6109" s="28">
        <v>685000</v>
      </c>
      <c r="I6109" s="28">
        <f t="shared" ref="I6109:I6111" si="0">SUM(F6109:H6109)</f>
        <v>2085333.33</v>
      </c>
    </row>
    <row r="6110" spans="1:9" x14ac:dyDescent="0.25">
      <c r="A6110" s="39"/>
      <c r="B6110" s="40" t="s">
        <v>138</v>
      </c>
      <c r="C6110" s="44"/>
      <c r="D6110" s="44"/>
      <c r="E6110" s="26"/>
      <c r="F6110" s="28">
        <v>0</v>
      </c>
      <c r="G6110" s="28">
        <v>0</v>
      </c>
      <c r="H6110" s="28">
        <v>0</v>
      </c>
      <c r="I6110" s="28">
        <f t="shared" si="0"/>
        <v>0</v>
      </c>
    </row>
    <row r="6111" spans="1:9" x14ac:dyDescent="0.25">
      <c r="A6111" s="39"/>
      <c r="B6111" s="40" t="s">
        <v>139</v>
      </c>
      <c r="C6111" s="44"/>
      <c r="D6111" s="44"/>
      <c r="E6111" s="26"/>
      <c r="F6111" s="28">
        <v>0</v>
      </c>
      <c r="G6111" s="28">
        <v>0</v>
      </c>
      <c r="H6111" s="28">
        <v>0</v>
      </c>
      <c r="I6111" s="28">
        <f t="shared" si="0"/>
        <v>0</v>
      </c>
    </row>
    <row r="6112" spans="1:9" x14ac:dyDescent="0.25">
      <c r="A6112" s="39"/>
      <c r="B6112" s="54" t="s">
        <v>140</v>
      </c>
      <c r="C6112" s="54"/>
      <c r="D6112" s="54"/>
      <c r="E6112" s="26"/>
      <c r="F6112" s="28">
        <v>2407845.81</v>
      </c>
      <c r="G6112" s="28">
        <v>2385627.3199999998</v>
      </c>
      <c r="H6112" s="28">
        <v>2380484.2200000002</v>
      </c>
      <c r="I6112" s="28">
        <f>SUM(F6112:H6112)</f>
        <v>7173957.3499999996</v>
      </c>
    </row>
    <row r="6113" spans="1:9" x14ac:dyDescent="0.25">
      <c r="A6113" s="42" t="s">
        <v>10</v>
      </c>
      <c r="B6113" s="45" t="s">
        <v>11</v>
      </c>
      <c r="C6113" s="41"/>
      <c r="D6113" s="26"/>
      <c r="E6113" s="26"/>
      <c r="F6113" s="27">
        <f>+F6114+F6115+F6118+F6119+F6123</f>
        <v>3696265.2300000004</v>
      </c>
      <c r="G6113" s="27">
        <f>SUM(G6114:G6125)</f>
        <v>4446819.1500000004</v>
      </c>
      <c r="H6113" s="27">
        <f>SUM(H6114:H6125)</f>
        <v>4749138.83</v>
      </c>
      <c r="I6113" s="27">
        <f>SUM(I6114:I6125)</f>
        <v>12892223.209999999</v>
      </c>
    </row>
    <row r="6114" spans="1:9" x14ac:dyDescent="0.25">
      <c r="A6114" s="39"/>
      <c r="B6114" s="40" t="s">
        <v>12</v>
      </c>
      <c r="C6114" s="41"/>
      <c r="D6114" s="41"/>
      <c r="E6114" s="26"/>
      <c r="F6114" s="28">
        <v>649179.27</v>
      </c>
      <c r="G6114" s="28">
        <v>640147.6</v>
      </c>
      <c r="H6114" s="28">
        <v>991778.62</v>
      </c>
      <c r="I6114" s="28">
        <f>SUM(F6114:H6114)</f>
        <v>2281105.4900000002</v>
      </c>
    </row>
    <row r="6115" spans="1:9" x14ac:dyDescent="0.25">
      <c r="A6115" s="46"/>
      <c r="B6115" s="47" t="s">
        <v>13</v>
      </c>
      <c r="C6115" s="54"/>
      <c r="D6115" s="54"/>
      <c r="E6115" s="26"/>
      <c r="F6115" s="28">
        <v>0</v>
      </c>
      <c r="G6115" s="28">
        <v>392940</v>
      </c>
      <c r="H6115" s="28">
        <v>196470</v>
      </c>
      <c r="I6115" s="28">
        <f t="shared" ref="I6115:I6124" si="1">SUM(F6115:H6115)</f>
        <v>589410</v>
      </c>
    </row>
    <row r="6116" spans="1:9" x14ac:dyDescent="0.25">
      <c r="A6116" s="39"/>
      <c r="B6116" s="40" t="s">
        <v>14</v>
      </c>
      <c r="C6116" s="41"/>
      <c r="D6116" s="41"/>
      <c r="E6116" s="26"/>
      <c r="F6116" s="28">
        <v>0</v>
      </c>
      <c r="G6116" s="28">
        <v>278791.43</v>
      </c>
      <c r="H6116" s="28">
        <v>238766.63</v>
      </c>
      <c r="I6116" s="28">
        <f t="shared" si="1"/>
        <v>517558.06</v>
      </c>
    </row>
    <row r="6117" spans="1:9" x14ac:dyDescent="0.25">
      <c r="A6117" s="39"/>
      <c r="B6117" s="54" t="s">
        <v>15</v>
      </c>
      <c r="C6117" s="54"/>
      <c r="D6117" s="54"/>
      <c r="E6117" s="26"/>
      <c r="F6117" s="28">
        <v>0</v>
      </c>
      <c r="G6117" s="28">
        <v>0</v>
      </c>
      <c r="H6117" s="28">
        <v>0</v>
      </c>
      <c r="I6117" s="28">
        <f t="shared" si="1"/>
        <v>0</v>
      </c>
    </row>
    <row r="6118" spans="1:9" x14ac:dyDescent="0.25">
      <c r="A6118" s="39"/>
      <c r="B6118" s="40" t="s">
        <v>16</v>
      </c>
      <c r="C6118" s="41"/>
      <c r="D6118" s="41"/>
      <c r="E6118" s="29"/>
      <c r="F6118" s="28">
        <f>926727.05-83255</f>
        <v>843472.05</v>
      </c>
      <c r="G6118" s="28">
        <v>1488261.33</v>
      </c>
      <c r="H6118" s="28">
        <v>1846501.32</v>
      </c>
      <c r="I6118" s="28">
        <f t="shared" si="1"/>
        <v>4178234.7</v>
      </c>
    </row>
    <row r="6119" spans="1:9" x14ac:dyDescent="0.25">
      <c r="A6119" s="39"/>
      <c r="B6119" s="40" t="s">
        <v>17</v>
      </c>
      <c r="C6119" s="41"/>
      <c r="D6119" s="41"/>
      <c r="E6119" s="26"/>
      <c r="F6119" s="28">
        <v>2126913.91</v>
      </c>
      <c r="G6119" s="28">
        <v>96704.53</v>
      </c>
      <c r="H6119" s="28">
        <v>76222</v>
      </c>
      <c r="I6119" s="28">
        <f t="shared" si="1"/>
        <v>2299840.44</v>
      </c>
    </row>
    <row r="6120" spans="1:9" x14ac:dyDescent="0.25">
      <c r="A6120" s="39"/>
      <c r="B6120" s="40" t="s">
        <v>135</v>
      </c>
      <c r="C6120" s="41"/>
      <c r="D6120" s="41"/>
      <c r="E6120" s="26"/>
      <c r="F6120" s="28">
        <v>0</v>
      </c>
      <c r="G6120" s="28">
        <v>239422</v>
      </c>
      <c r="H6120" s="28">
        <v>0</v>
      </c>
      <c r="I6120" s="28">
        <f t="shared" si="1"/>
        <v>239422</v>
      </c>
    </row>
    <row r="6121" spans="1:9" x14ac:dyDescent="0.25">
      <c r="A6121" s="39"/>
      <c r="B6121" s="47" t="s">
        <v>18</v>
      </c>
      <c r="C6121" s="41"/>
      <c r="D6121" s="41"/>
      <c r="E6121" s="26"/>
      <c r="F6121" s="28">
        <v>0</v>
      </c>
      <c r="G6121" s="28">
        <v>0</v>
      </c>
      <c r="H6121" s="28">
        <v>475068</v>
      </c>
      <c r="I6121" s="28">
        <f t="shared" si="1"/>
        <v>475068</v>
      </c>
    </row>
    <row r="6122" spans="1:9" x14ac:dyDescent="0.25">
      <c r="A6122" s="39"/>
      <c r="B6122" s="54" t="s">
        <v>19</v>
      </c>
      <c r="C6122" s="54"/>
      <c r="D6122" s="54"/>
      <c r="E6122" s="54"/>
      <c r="F6122" s="28">
        <v>0</v>
      </c>
      <c r="G6122" s="28">
        <v>0</v>
      </c>
      <c r="H6122" s="28">
        <v>0</v>
      </c>
      <c r="I6122" s="28">
        <f t="shared" si="1"/>
        <v>0</v>
      </c>
    </row>
    <row r="6123" spans="1:9" x14ac:dyDescent="0.25">
      <c r="A6123" s="39"/>
      <c r="B6123" s="47" t="s">
        <v>20</v>
      </c>
      <c r="C6123" s="54"/>
      <c r="D6123" s="54"/>
      <c r="E6123" s="54"/>
      <c r="F6123" s="28">
        <f>223020-146320</f>
        <v>76700</v>
      </c>
      <c r="G6123" s="28">
        <v>938460</v>
      </c>
      <c r="H6123" s="28">
        <v>470820</v>
      </c>
      <c r="I6123" s="28">
        <f t="shared" si="1"/>
        <v>1485980</v>
      </c>
    </row>
    <row r="6124" spans="1:9" x14ac:dyDescent="0.25">
      <c r="A6124" s="39"/>
      <c r="B6124" s="47" t="s">
        <v>21</v>
      </c>
      <c r="C6124" s="54"/>
      <c r="D6124" s="54"/>
      <c r="E6124" s="26"/>
      <c r="F6124" s="28">
        <v>0</v>
      </c>
      <c r="G6124" s="28">
        <v>0</v>
      </c>
      <c r="H6124" s="28">
        <v>0</v>
      </c>
      <c r="I6124" s="28">
        <f t="shared" si="1"/>
        <v>0</v>
      </c>
    </row>
    <row r="6125" spans="1:9" x14ac:dyDescent="0.25">
      <c r="A6125" s="39"/>
      <c r="B6125" s="54" t="s">
        <v>141</v>
      </c>
      <c r="C6125" s="54"/>
      <c r="D6125" s="54"/>
      <c r="E6125" s="26"/>
      <c r="F6125" s="28">
        <v>0</v>
      </c>
      <c r="G6125" s="28">
        <v>372092.26</v>
      </c>
      <c r="H6125" s="28">
        <v>453512.26</v>
      </c>
      <c r="I6125" s="28">
        <f>SUM(F6125:H6125)</f>
        <v>825604.52</v>
      </c>
    </row>
    <row r="6126" spans="1:9" x14ac:dyDescent="0.25">
      <c r="A6126" s="42" t="s">
        <v>22</v>
      </c>
      <c r="B6126" s="45" t="s">
        <v>23</v>
      </c>
      <c r="C6126" s="41"/>
      <c r="D6126" s="26"/>
      <c r="E6126" s="26"/>
      <c r="F6126" s="27">
        <f>+F6129+F6127+F6128+F6130+F6131+F6132+F6133</f>
        <v>944000</v>
      </c>
      <c r="G6126" s="27">
        <f>SUM(G6127:G6136)</f>
        <v>10141068.309999999</v>
      </c>
      <c r="H6126" s="27">
        <f>SUM(H6127:H6136)</f>
        <v>17558939</v>
      </c>
      <c r="I6126" s="27">
        <f>SUM(I6127:I6136)</f>
        <v>28644007.310000006</v>
      </c>
    </row>
    <row r="6127" spans="1:9" x14ac:dyDescent="0.25">
      <c r="A6127" s="39"/>
      <c r="B6127" s="54" t="s">
        <v>142</v>
      </c>
      <c r="C6127" s="54"/>
      <c r="D6127" s="54"/>
      <c r="E6127" s="26"/>
      <c r="F6127" s="28">
        <v>0</v>
      </c>
      <c r="G6127" s="28">
        <v>1252740.57</v>
      </c>
      <c r="H6127" s="28">
        <v>14644541.4</v>
      </c>
      <c r="I6127" s="28">
        <f>SUM(F6127:H6127)</f>
        <v>15897281.970000001</v>
      </c>
    </row>
    <row r="6128" spans="1:9" x14ac:dyDescent="0.25">
      <c r="A6128" s="39"/>
      <c r="B6128" s="40" t="s">
        <v>24</v>
      </c>
      <c r="C6128" s="41"/>
      <c r="D6128" s="41"/>
      <c r="E6128" s="26"/>
      <c r="F6128" s="28">
        <v>0</v>
      </c>
      <c r="G6128" s="28">
        <v>3098.16</v>
      </c>
      <c r="H6128" s="28">
        <v>0</v>
      </c>
      <c r="I6128" s="28">
        <f t="shared" ref="I6128:I6135" si="2">SUM(F6128:H6128)</f>
        <v>3098.16</v>
      </c>
    </row>
    <row r="6129" spans="1:9" x14ac:dyDescent="0.25">
      <c r="A6129" s="39"/>
      <c r="B6129" s="54" t="s">
        <v>143</v>
      </c>
      <c r="C6129" s="54"/>
      <c r="D6129" s="54"/>
      <c r="E6129" s="26"/>
      <c r="F6129" s="28">
        <v>0</v>
      </c>
      <c r="G6129" s="28">
        <v>28328.5</v>
      </c>
      <c r="H6129" s="28">
        <v>1250682</v>
      </c>
      <c r="I6129" s="28">
        <f t="shared" si="2"/>
        <v>1279010.5</v>
      </c>
    </row>
    <row r="6130" spans="1:9" x14ac:dyDescent="0.25">
      <c r="A6130" s="39"/>
      <c r="B6130" s="54" t="s">
        <v>25</v>
      </c>
      <c r="C6130" s="54"/>
      <c r="D6130" s="54"/>
      <c r="E6130" s="26"/>
      <c r="F6130" s="28">
        <v>0</v>
      </c>
      <c r="G6130" s="28">
        <v>0</v>
      </c>
      <c r="H6130" s="28">
        <v>0</v>
      </c>
      <c r="I6130" s="28">
        <f t="shared" si="2"/>
        <v>0</v>
      </c>
    </row>
    <row r="6131" spans="1:9" x14ac:dyDescent="0.25">
      <c r="A6131" s="39"/>
      <c r="B6131" s="54" t="s">
        <v>144</v>
      </c>
      <c r="C6131" s="54"/>
      <c r="D6131" s="54"/>
      <c r="E6131" s="26"/>
      <c r="F6131" s="28">
        <v>0</v>
      </c>
      <c r="G6131" s="28">
        <v>220800</v>
      </c>
      <c r="H6131" s="28">
        <v>0</v>
      </c>
      <c r="I6131" s="28">
        <f>SUM(F6131:H6131)</f>
        <v>220800</v>
      </c>
    </row>
    <row r="6132" spans="1:9" x14ac:dyDescent="0.25">
      <c r="A6132" s="39"/>
      <c r="B6132" s="54" t="s">
        <v>145</v>
      </c>
      <c r="C6132" s="54"/>
      <c r="D6132" s="54"/>
      <c r="E6132" s="26"/>
      <c r="F6132" s="28">
        <v>0</v>
      </c>
      <c r="G6132" s="28">
        <v>5359875.21</v>
      </c>
      <c r="H6132" s="28">
        <v>0</v>
      </c>
      <c r="I6132" s="28">
        <f>SUM(F6132:H6132)</f>
        <v>5359875.21</v>
      </c>
    </row>
    <row r="6133" spans="1:9" x14ac:dyDescent="0.25">
      <c r="A6133" s="39"/>
      <c r="B6133" s="47" t="s">
        <v>137</v>
      </c>
      <c r="C6133" s="54"/>
      <c r="D6133" s="54"/>
      <c r="E6133" s="26"/>
      <c r="F6133" s="28">
        <f>1243700-299700</f>
        <v>944000</v>
      </c>
      <c r="G6133" s="28">
        <v>3140487.78</v>
      </c>
      <c r="H6133" s="28">
        <v>1251200</v>
      </c>
      <c r="I6133" s="28">
        <f>SUM(F6133:H6133)</f>
        <v>5335687.7799999993</v>
      </c>
    </row>
    <row r="6134" spans="1:9" x14ac:dyDescent="0.25">
      <c r="A6134" s="39"/>
      <c r="B6134" s="30" t="s">
        <v>26</v>
      </c>
      <c r="C6134" s="54"/>
      <c r="D6134" s="54"/>
      <c r="E6134" s="30"/>
      <c r="F6134" s="28">
        <v>0</v>
      </c>
      <c r="G6134" s="28">
        <v>0</v>
      </c>
      <c r="H6134" s="28">
        <v>0</v>
      </c>
      <c r="I6134" s="28">
        <f t="shared" si="2"/>
        <v>0</v>
      </c>
    </row>
    <row r="6135" spans="1:9" x14ac:dyDescent="0.25">
      <c r="A6135" s="39"/>
      <c r="B6135" s="30" t="s">
        <v>27</v>
      </c>
      <c r="C6135" s="54"/>
      <c r="D6135" s="54"/>
      <c r="E6135" s="30"/>
      <c r="F6135" s="28">
        <v>0</v>
      </c>
      <c r="G6135" s="28">
        <v>0</v>
      </c>
      <c r="H6135" s="28">
        <v>0</v>
      </c>
      <c r="I6135" s="28">
        <f t="shared" si="2"/>
        <v>0</v>
      </c>
    </row>
    <row r="6136" spans="1:9" x14ac:dyDescent="0.25">
      <c r="A6136" s="39"/>
      <c r="B6136" s="54" t="s">
        <v>28</v>
      </c>
      <c r="C6136" s="54"/>
      <c r="D6136" s="54"/>
      <c r="E6136" s="26"/>
      <c r="F6136" s="28">
        <v>0</v>
      </c>
      <c r="G6136" s="28">
        <v>135738.09</v>
      </c>
      <c r="H6136" s="28">
        <f>423024.33-8549.93-1958.8</f>
        <v>412515.60000000003</v>
      </c>
      <c r="I6136" s="28">
        <f>SUM(F6136:H6136)</f>
        <v>548253.69000000006</v>
      </c>
    </row>
    <row r="6137" spans="1:9" x14ac:dyDescent="0.25">
      <c r="A6137" s="42" t="s">
        <v>29</v>
      </c>
      <c r="B6137" s="45" t="s">
        <v>30</v>
      </c>
      <c r="C6137" s="41"/>
      <c r="D6137" s="26"/>
      <c r="E6137" s="26"/>
      <c r="F6137" s="27">
        <v>0</v>
      </c>
      <c r="G6137" s="27">
        <v>0</v>
      </c>
      <c r="H6137" s="27">
        <v>0</v>
      </c>
      <c r="I6137" s="27">
        <f t="shared" ref="I6137:I6149" si="3">SUM(F6137:F6137)</f>
        <v>0</v>
      </c>
    </row>
    <row r="6138" spans="1:9" x14ac:dyDescent="0.25">
      <c r="A6138" s="39"/>
      <c r="B6138" s="61" t="s">
        <v>31</v>
      </c>
      <c r="C6138" s="61"/>
      <c r="D6138" s="61"/>
      <c r="E6138" s="61"/>
      <c r="F6138" s="28">
        <v>0</v>
      </c>
      <c r="G6138" s="28">
        <v>0</v>
      </c>
      <c r="H6138" s="28">
        <v>0</v>
      </c>
      <c r="I6138" s="28">
        <f t="shared" si="3"/>
        <v>0</v>
      </c>
    </row>
    <row r="6139" spans="1:9" x14ac:dyDescent="0.25">
      <c r="A6139" s="39"/>
      <c r="B6139" s="47" t="s">
        <v>32</v>
      </c>
      <c r="C6139" s="54"/>
      <c r="D6139" s="54"/>
      <c r="E6139" s="54"/>
      <c r="F6139" s="28">
        <v>0</v>
      </c>
      <c r="G6139" s="28">
        <v>0</v>
      </c>
      <c r="H6139" s="28">
        <v>0</v>
      </c>
      <c r="I6139" s="28">
        <f t="shared" si="3"/>
        <v>0</v>
      </c>
    </row>
    <row r="6140" spans="1:9" x14ac:dyDescent="0.25">
      <c r="A6140" s="39"/>
      <c r="B6140" s="47" t="s">
        <v>33</v>
      </c>
      <c r="C6140" s="54"/>
      <c r="D6140" s="54"/>
      <c r="E6140" s="26"/>
      <c r="F6140" s="28">
        <v>0</v>
      </c>
      <c r="G6140" s="28">
        <v>0</v>
      </c>
      <c r="H6140" s="28">
        <v>0</v>
      </c>
      <c r="I6140" s="28">
        <f t="shared" si="3"/>
        <v>0</v>
      </c>
    </row>
    <row r="6141" spans="1:9" x14ac:dyDescent="0.25">
      <c r="A6141" s="39"/>
      <c r="B6141" s="47" t="s">
        <v>34</v>
      </c>
      <c r="C6141" s="54"/>
      <c r="D6141" s="54"/>
      <c r="E6141" s="26"/>
      <c r="F6141" s="28">
        <v>0</v>
      </c>
      <c r="G6141" s="28">
        <v>0</v>
      </c>
      <c r="H6141" s="28">
        <v>0</v>
      </c>
      <c r="I6141" s="28">
        <f t="shared" si="3"/>
        <v>0</v>
      </c>
    </row>
    <row r="6142" spans="1:9" x14ac:dyDescent="0.25">
      <c r="A6142" s="39"/>
      <c r="B6142" s="47" t="s">
        <v>35</v>
      </c>
      <c r="C6142" s="54"/>
      <c r="D6142" s="54"/>
      <c r="E6142" s="26"/>
      <c r="F6142" s="28">
        <v>0</v>
      </c>
      <c r="G6142" s="28">
        <v>0</v>
      </c>
      <c r="H6142" s="28">
        <v>0</v>
      </c>
      <c r="I6142" s="28">
        <f t="shared" si="3"/>
        <v>0</v>
      </c>
    </row>
    <row r="6143" spans="1:9" x14ac:dyDescent="0.25">
      <c r="A6143" s="39"/>
      <c r="B6143" s="47" t="s">
        <v>36</v>
      </c>
      <c r="C6143" s="54"/>
      <c r="D6143" s="54"/>
      <c r="E6143" s="26"/>
      <c r="F6143" s="28">
        <v>0</v>
      </c>
      <c r="G6143" s="28">
        <v>0</v>
      </c>
      <c r="H6143" s="28">
        <v>0</v>
      </c>
      <c r="I6143" s="28">
        <f t="shared" si="3"/>
        <v>0</v>
      </c>
    </row>
    <row r="6144" spans="1:9" x14ac:dyDescent="0.25">
      <c r="A6144" s="39"/>
      <c r="B6144" s="47" t="s">
        <v>37</v>
      </c>
      <c r="C6144" s="54"/>
      <c r="D6144" s="54"/>
      <c r="E6144" s="26"/>
      <c r="F6144" s="28">
        <v>0</v>
      </c>
      <c r="G6144" s="28">
        <v>0</v>
      </c>
      <c r="H6144" s="28">
        <v>0</v>
      </c>
      <c r="I6144" s="28">
        <f t="shared" si="3"/>
        <v>0</v>
      </c>
    </row>
    <row r="6145" spans="1:9" x14ac:dyDescent="0.25">
      <c r="A6145" s="39"/>
      <c r="B6145" s="47" t="s">
        <v>38</v>
      </c>
      <c r="C6145" s="54"/>
      <c r="D6145" s="54"/>
      <c r="E6145" s="26"/>
      <c r="F6145" s="28">
        <v>0</v>
      </c>
      <c r="G6145" s="28">
        <v>0</v>
      </c>
      <c r="H6145" s="28">
        <v>0</v>
      </c>
      <c r="I6145" s="28">
        <f t="shared" si="3"/>
        <v>0</v>
      </c>
    </row>
    <row r="6146" spans="1:9" x14ac:dyDescent="0.25">
      <c r="A6146" s="39"/>
      <c r="B6146" s="47" t="s">
        <v>37</v>
      </c>
      <c r="C6146" s="54"/>
      <c r="D6146" s="54"/>
      <c r="E6146" s="26"/>
      <c r="F6146" s="28">
        <v>0</v>
      </c>
      <c r="G6146" s="28">
        <v>0</v>
      </c>
      <c r="H6146" s="28">
        <v>0</v>
      </c>
      <c r="I6146" s="28">
        <f t="shared" si="3"/>
        <v>0</v>
      </c>
    </row>
    <row r="6147" spans="1:9" x14ac:dyDescent="0.25">
      <c r="A6147" s="31"/>
      <c r="B6147" s="26" t="s">
        <v>39</v>
      </c>
      <c r="C6147" s="26"/>
      <c r="D6147" s="26"/>
      <c r="E6147" s="26"/>
      <c r="F6147" s="28">
        <v>0</v>
      </c>
      <c r="G6147" s="28">
        <v>0</v>
      </c>
      <c r="H6147" s="28">
        <v>0</v>
      </c>
      <c r="I6147" s="28">
        <f t="shared" si="3"/>
        <v>0</v>
      </c>
    </row>
    <row r="6148" spans="1:9" x14ac:dyDescent="0.25">
      <c r="A6148" s="31"/>
      <c r="B6148" s="26" t="s">
        <v>40</v>
      </c>
      <c r="C6148" s="26"/>
      <c r="D6148" s="26"/>
      <c r="E6148" s="26"/>
      <c r="F6148" s="28">
        <v>0</v>
      </c>
      <c r="G6148" s="28">
        <v>0</v>
      </c>
      <c r="H6148" s="28">
        <v>0</v>
      </c>
      <c r="I6148" s="28">
        <f t="shared" si="3"/>
        <v>0</v>
      </c>
    </row>
    <row r="6149" spans="1:9" x14ac:dyDescent="0.25">
      <c r="A6149" s="31"/>
      <c r="B6149" s="26" t="s">
        <v>41</v>
      </c>
      <c r="C6149" s="26"/>
      <c r="D6149" s="26"/>
      <c r="E6149" s="26"/>
      <c r="F6149" s="28">
        <v>0</v>
      </c>
      <c r="G6149" s="28">
        <v>0</v>
      </c>
      <c r="H6149" s="28">
        <v>0</v>
      </c>
      <c r="I6149" s="28">
        <f t="shared" si="3"/>
        <v>0</v>
      </c>
    </row>
    <row r="6150" spans="1:9" x14ac:dyDescent="0.25">
      <c r="A6150" s="48" t="s">
        <v>42</v>
      </c>
      <c r="B6150" s="29" t="s">
        <v>43</v>
      </c>
      <c r="C6150" s="26"/>
      <c r="D6150" s="26"/>
      <c r="E6150" s="26"/>
      <c r="F6150" s="27">
        <v>0</v>
      </c>
      <c r="G6150" s="27">
        <v>0</v>
      </c>
      <c r="H6150" s="27">
        <v>0</v>
      </c>
      <c r="I6150" s="27">
        <v>0</v>
      </c>
    </row>
    <row r="6151" spans="1:9" x14ac:dyDescent="0.25">
      <c r="A6151" s="31"/>
      <c r="B6151" s="26" t="s">
        <v>44</v>
      </c>
      <c r="C6151" s="26"/>
      <c r="D6151" s="26"/>
      <c r="E6151" s="26"/>
      <c r="F6151" s="28">
        <v>0</v>
      </c>
      <c r="G6151" s="28">
        <v>0</v>
      </c>
      <c r="H6151" s="28">
        <v>0</v>
      </c>
      <c r="I6151" s="28">
        <f t="shared" ref="I6151:I6162" si="4">SUM(F6151:F6151)</f>
        <v>0</v>
      </c>
    </row>
    <row r="6152" spans="1:9" x14ac:dyDescent="0.25">
      <c r="A6152" s="31"/>
      <c r="B6152" s="26" t="s">
        <v>45</v>
      </c>
      <c r="C6152" s="26"/>
      <c r="D6152" s="26"/>
      <c r="E6152" s="26"/>
      <c r="F6152" s="28">
        <v>0</v>
      </c>
      <c r="G6152" s="28">
        <v>0</v>
      </c>
      <c r="H6152" s="28">
        <v>0</v>
      </c>
      <c r="I6152" s="28">
        <f t="shared" si="4"/>
        <v>0</v>
      </c>
    </row>
    <row r="6153" spans="1:9" x14ac:dyDescent="0.25">
      <c r="A6153" s="31"/>
      <c r="B6153" s="26" t="s">
        <v>33</v>
      </c>
      <c r="C6153" s="26"/>
      <c r="D6153" s="26"/>
      <c r="E6153" s="26"/>
      <c r="F6153" s="28">
        <v>0</v>
      </c>
      <c r="G6153" s="28">
        <v>0</v>
      </c>
      <c r="H6153" s="28">
        <v>0</v>
      </c>
      <c r="I6153" s="28">
        <f t="shared" si="4"/>
        <v>0</v>
      </c>
    </row>
    <row r="6154" spans="1:9" x14ac:dyDescent="0.25">
      <c r="A6154" s="31"/>
      <c r="B6154" s="26" t="s">
        <v>46</v>
      </c>
      <c r="C6154" s="26"/>
      <c r="D6154" s="26"/>
      <c r="E6154" s="26"/>
      <c r="F6154" s="28">
        <v>0</v>
      </c>
      <c r="G6154" s="28">
        <v>0</v>
      </c>
      <c r="H6154" s="28">
        <v>0</v>
      </c>
      <c r="I6154" s="28">
        <f t="shared" si="4"/>
        <v>0</v>
      </c>
    </row>
    <row r="6155" spans="1:9" x14ac:dyDescent="0.25">
      <c r="A6155" s="31"/>
      <c r="B6155" s="26" t="s">
        <v>35</v>
      </c>
      <c r="C6155" s="26"/>
      <c r="D6155" s="26"/>
      <c r="E6155" s="26"/>
      <c r="F6155" s="28">
        <v>0</v>
      </c>
      <c r="G6155" s="28">
        <v>0</v>
      </c>
      <c r="H6155" s="28">
        <v>0</v>
      </c>
      <c r="I6155" s="28">
        <f t="shared" si="4"/>
        <v>0</v>
      </c>
    </row>
    <row r="6156" spans="1:9" x14ac:dyDescent="0.25">
      <c r="A6156" s="48"/>
      <c r="B6156" s="26" t="s">
        <v>47</v>
      </c>
      <c r="C6156" s="26"/>
      <c r="D6156" s="26"/>
      <c r="E6156" s="26"/>
      <c r="F6156" s="28">
        <v>0</v>
      </c>
      <c r="G6156" s="28">
        <v>0</v>
      </c>
      <c r="H6156" s="28">
        <v>0</v>
      </c>
      <c r="I6156" s="28">
        <f t="shared" si="4"/>
        <v>0</v>
      </c>
    </row>
    <row r="6157" spans="1:9" x14ac:dyDescent="0.25">
      <c r="A6157" s="31"/>
      <c r="B6157" s="47" t="s">
        <v>37</v>
      </c>
      <c r="C6157" s="47"/>
      <c r="D6157" s="47"/>
      <c r="E6157" s="47"/>
      <c r="F6157" s="28">
        <v>0</v>
      </c>
      <c r="G6157" s="28">
        <v>0</v>
      </c>
      <c r="H6157" s="28">
        <v>0</v>
      </c>
      <c r="I6157" s="28">
        <f t="shared" si="4"/>
        <v>0</v>
      </c>
    </row>
    <row r="6158" spans="1:9" x14ac:dyDescent="0.25">
      <c r="A6158" s="39"/>
      <c r="B6158" s="47" t="s">
        <v>48</v>
      </c>
      <c r="C6158" s="47"/>
      <c r="D6158" s="47"/>
      <c r="E6158" s="47"/>
      <c r="F6158" s="28">
        <v>0</v>
      </c>
      <c r="G6158" s="28">
        <v>0</v>
      </c>
      <c r="H6158" s="28">
        <v>0</v>
      </c>
      <c r="I6158" s="28">
        <f t="shared" si="4"/>
        <v>0</v>
      </c>
    </row>
    <row r="6159" spans="1:9" x14ac:dyDescent="0.25">
      <c r="A6159" s="39"/>
      <c r="B6159" s="47" t="s">
        <v>37</v>
      </c>
      <c r="C6159" s="47"/>
      <c r="D6159" s="47"/>
      <c r="E6159" s="47"/>
      <c r="F6159" s="28">
        <v>0</v>
      </c>
      <c r="G6159" s="28">
        <v>0</v>
      </c>
      <c r="H6159" s="28">
        <v>0</v>
      </c>
      <c r="I6159" s="28">
        <f t="shared" si="4"/>
        <v>0</v>
      </c>
    </row>
    <row r="6160" spans="1:9" x14ac:dyDescent="0.25">
      <c r="A6160" s="39"/>
      <c r="B6160" s="47" t="s">
        <v>49</v>
      </c>
      <c r="C6160" s="47"/>
      <c r="D6160" s="47"/>
      <c r="E6160" s="47"/>
      <c r="F6160" s="28">
        <v>0</v>
      </c>
      <c r="G6160" s="28">
        <v>0</v>
      </c>
      <c r="H6160" s="28">
        <v>0</v>
      </c>
      <c r="I6160" s="28">
        <f t="shared" si="4"/>
        <v>0</v>
      </c>
    </row>
    <row r="6161" spans="1:9" x14ac:dyDescent="0.25">
      <c r="A6161" s="39"/>
      <c r="B6161" s="47" t="s">
        <v>50</v>
      </c>
      <c r="C6161" s="47"/>
      <c r="D6161" s="47"/>
      <c r="E6161" s="47"/>
      <c r="F6161" s="28">
        <v>0</v>
      </c>
      <c r="G6161" s="28">
        <v>0</v>
      </c>
      <c r="H6161" s="28">
        <v>0</v>
      </c>
      <c r="I6161" s="28">
        <f t="shared" si="4"/>
        <v>0</v>
      </c>
    </row>
    <row r="6162" spans="1:9" x14ac:dyDescent="0.25">
      <c r="A6162" s="39"/>
      <c r="B6162" s="47" t="s">
        <v>41</v>
      </c>
      <c r="C6162" s="47"/>
      <c r="D6162" s="47"/>
      <c r="E6162" s="47"/>
      <c r="F6162" s="28">
        <v>0</v>
      </c>
      <c r="G6162" s="28">
        <v>0</v>
      </c>
      <c r="H6162" s="28">
        <v>0</v>
      </c>
      <c r="I6162" s="28">
        <f t="shared" si="4"/>
        <v>0</v>
      </c>
    </row>
    <row r="6163" spans="1:9" x14ac:dyDescent="0.25">
      <c r="A6163" s="35" t="s">
        <v>51</v>
      </c>
      <c r="B6163" s="1" t="s">
        <v>52</v>
      </c>
      <c r="C6163" s="47"/>
      <c r="D6163" s="47"/>
      <c r="E6163" s="47"/>
      <c r="F6163" s="27">
        <v>0</v>
      </c>
      <c r="G6163" s="27">
        <v>0</v>
      </c>
      <c r="H6163" s="27">
        <f>+H6164+H6172</f>
        <v>0</v>
      </c>
      <c r="I6163" s="27">
        <f>SUM(I6164:I6173)</f>
        <v>0</v>
      </c>
    </row>
    <row r="6164" spans="1:9" x14ac:dyDescent="0.25">
      <c r="A6164" s="39"/>
      <c r="B6164" s="47" t="s">
        <v>53</v>
      </c>
      <c r="C6164" s="47"/>
      <c r="D6164" s="47"/>
      <c r="E6164" s="47"/>
      <c r="F6164" s="28">
        <v>0</v>
      </c>
      <c r="G6164" s="28">
        <v>0</v>
      </c>
      <c r="H6164" s="28">
        <v>0</v>
      </c>
      <c r="I6164" s="28">
        <f>SUM(F6164:H6164)</f>
        <v>0</v>
      </c>
    </row>
    <row r="6165" spans="1:9" x14ac:dyDescent="0.25">
      <c r="A6165" s="39"/>
      <c r="B6165" s="47" t="s">
        <v>54</v>
      </c>
      <c r="C6165" s="47"/>
      <c r="D6165" s="47"/>
      <c r="E6165" s="47"/>
      <c r="F6165" s="28">
        <v>0</v>
      </c>
      <c r="G6165" s="28">
        <v>0</v>
      </c>
      <c r="H6165" s="28">
        <v>0</v>
      </c>
      <c r="I6165" s="28">
        <f t="shared" ref="I6165:I6174" si="5">SUM(F6165:H6165)</f>
        <v>0</v>
      </c>
    </row>
    <row r="6166" spans="1:9" x14ac:dyDescent="0.25">
      <c r="A6166" s="39"/>
      <c r="B6166" s="47" t="s">
        <v>55</v>
      </c>
      <c r="C6166" s="47"/>
      <c r="D6166" s="47"/>
      <c r="E6166" s="47"/>
      <c r="F6166" s="28">
        <v>0</v>
      </c>
      <c r="G6166" s="28">
        <v>0</v>
      </c>
      <c r="H6166" s="28">
        <v>0</v>
      </c>
      <c r="I6166" s="28">
        <f t="shared" si="5"/>
        <v>0</v>
      </c>
    </row>
    <row r="6167" spans="1:9" x14ac:dyDescent="0.25">
      <c r="A6167" s="39"/>
      <c r="B6167" s="47" t="s">
        <v>56</v>
      </c>
      <c r="C6167" s="47"/>
      <c r="D6167" s="47"/>
      <c r="E6167" s="47"/>
      <c r="F6167" s="28">
        <v>0</v>
      </c>
      <c r="G6167" s="28">
        <v>0</v>
      </c>
      <c r="H6167" s="28">
        <v>0</v>
      </c>
      <c r="I6167" s="28">
        <f t="shared" si="5"/>
        <v>0</v>
      </c>
    </row>
    <row r="6168" spans="1:9" x14ac:dyDescent="0.25">
      <c r="A6168" s="39"/>
      <c r="B6168" s="47" t="s">
        <v>57</v>
      </c>
      <c r="C6168" s="47"/>
      <c r="D6168" s="47"/>
      <c r="E6168" s="47"/>
      <c r="F6168" s="28">
        <v>0</v>
      </c>
      <c r="G6168" s="28">
        <v>0</v>
      </c>
      <c r="H6168" s="28">
        <v>0</v>
      </c>
      <c r="I6168" s="28">
        <f t="shared" si="5"/>
        <v>0</v>
      </c>
    </row>
    <row r="6169" spans="1:9" x14ac:dyDescent="0.25">
      <c r="A6169" s="39"/>
      <c r="B6169" s="47" t="s">
        <v>58</v>
      </c>
      <c r="C6169" s="47"/>
      <c r="D6169" s="47"/>
      <c r="E6169" s="47"/>
      <c r="F6169" s="28">
        <v>0</v>
      </c>
      <c r="G6169" s="28">
        <v>0</v>
      </c>
      <c r="H6169" s="28">
        <v>0</v>
      </c>
      <c r="I6169" s="28">
        <f t="shared" si="5"/>
        <v>0</v>
      </c>
    </row>
    <row r="6170" spans="1:9" x14ac:dyDescent="0.25">
      <c r="A6170" s="39"/>
      <c r="B6170" s="47" t="s">
        <v>59</v>
      </c>
      <c r="C6170" s="47"/>
      <c r="D6170" s="47"/>
      <c r="E6170" s="47"/>
      <c r="F6170" s="28">
        <v>0</v>
      </c>
      <c r="G6170" s="28">
        <v>0</v>
      </c>
      <c r="H6170" s="28">
        <v>0</v>
      </c>
      <c r="I6170" s="28">
        <f t="shared" si="5"/>
        <v>0</v>
      </c>
    </row>
    <row r="6171" spans="1:9" x14ac:dyDescent="0.25">
      <c r="A6171" s="39"/>
      <c r="B6171" s="47" t="s">
        <v>60</v>
      </c>
      <c r="C6171" s="47"/>
      <c r="D6171" s="47"/>
      <c r="E6171" s="47"/>
      <c r="F6171" s="28">
        <v>0</v>
      </c>
      <c r="G6171" s="28">
        <v>0</v>
      </c>
      <c r="H6171" s="28">
        <v>0</v>
      </c>
      <c r="I6171" s="28">
        <f t="shared" si="5"/>
        <v>0</v>
      </c>
    </row>
    <row r="6172" spans="1:9" x14ac:dyDescent="0.25">
      <c r="A6172" s="39"/>
      <c r="B6172" s="47" t="s">
        <v>61</v>
      </c>
      <c r="C6172" s="47"/>
      <c r="D6172" s="47"/>
      <c r="E6172" s="47"/>
      <c r="F6172" s="28">
        <v>0</v>
      </c>
      <c r="G6172" s="28">
        <v>0</v>
      </c>
      <c r="H6172" s="28">
        <v>0</v>
      </c>
      <c r="I6172" s="28">
        <f>SUM(F6172:H6172)</f>
        <v>0</v>
      </c>
    </row>
    <row r="6173" spans="1:9" x14ac:dyDescent="0.25">
      <c r="A6173" s="39"/>
      <c r="B6173" s="47" t="s">
        <v>62</v>
      </c>
      <c r="C6173" s="47"/>
      <c r="D6173" s="47"/>
      <c r="E6173" s="47"/>
      <c r="F6173" s="28">
        <v>0</v>
      </c>
      <c r="G6173" s="28">
        <v>0</v>
      </c>
      <c r="H6173" s="28">
        <v>0</v>
      </c>
      <c r="I6173" s="28">
        <f t="shared" si="5"/>
        <v>0</v>
      </c>
    </row>
    <row r="6174" spans="1:9" x14ac:dyDescent="0.25">
      <c r="A6174" s="39"/>
      <c r="B6174" s="47" t="s">
        <v>63</v>
      </c>
      <c r="C6174" s="47"/>
      <c r="D6174" s="47"/>
      <c r="E6174" s="47"/>
      <c r="F6174" s="28">
        <v>0</v>
      </c>
      <c r="G6174" s="28">
        <v>0</v>
      </c>
      <c r="H6174" s="28">
        <v>0</v>
      </c>
      <c r="I6174" s="28">
        <f t="shared" si="5"/>
        <v>0</v>
      </c>
    </row>
    <row r="6175" spans="1:9" x14ac:dyDescent="0.25">
      <c r="A6175" s="35" t="s">
        <v>64</v>
      </c>
      <c r="B6175" s="1" t="s">
        <v>65</v>
      </c>
      <c r="C6175" s="47"/>
      <c r="D6175" s="47"/>
      <c r="E6175" s="47"/>
      <c r="F6175" s="27">
        <v>0</v>
      </c>
      <c r="G6175" s="27">
        <v>0</v>
      </c>
      <c r="H6175" s="27">
        <v>0</v>
      </c>
      <c r="I6175" s="27">
        <v>0</v>
      </c>
    </row>
    <row r="6176" spans="1:9" x14ac:dyDescent="0.25">
      <c r="A6176" s="35"/>
      <c r="B6176" s="47" t="s">
        <v>66</v>
      </c>
      <c r="C6176" s="47"/>
      <c r="D6176" s="47"/>
      <c r="E6176" s="47"/>
      <c r="F6176" s="28">
        <v>0</v>
      </c>
      <c r="G6176" s="28">
        <v>0</v>
      </c>
      <c r="H6176" s="28">
        <v>0</v>
      </c>
      <c r="I6176" s="28">
        <f t="shared" ref="I6176:I6191" si="6">SUM(F6176:F6176)</f>
        <v>0</v>
      </c>
    </row>
    <row r="6177" spans="1:9" x14ac:dyDescent="0.25">
      <c r="A6177" s="35"/>
      <c r="B6177" s="47" t="s">
        <v>67</v>
      </c>
      <c r="C6177" s="47"/>
      <c r="D6177" s="47"/>
      <c r="E6177" s="47"/>
      <c r="F6177" s="28">
        <v>0</v>
      </c>
      <c r="G6177" s="28">
        <v>0</v>
      </c>
      <c r="H6177" s="28">
        <v>0</v>
      </c>
      <c r="I6177" s="28">
        <f t="shared" si="6"/>
        <v>0</v>
      </c>
    </row>
    <row r="6178" spans="1:9" x14ac:dyDescent="0.25">
      <c r="A6178" s="35"/>
      <c r="B6178" s="47" t="s">
        <v>68</v>
      </c>
      <c r="C6178" s="47"/>
      <c r="D6178" s="47"/>
      <c r="E6178" s="47"/>
      <c r="F6178" s="28">
        <v>0</v>
      </c>
      <c r="G6178" s="28">
        <v>0</v>
      </c>
      <c r="H6178" s="28">
        <v>0</v>
      </c>
      <c r="I6178" s="28">
        <f t="shared" si="6"/>
        <v>0</v>
      </c>
    </row>
    <row r="6179" spans="1:9" x14ac:dyDescent="0.25">
      <c r="A6179" s="35"/>
      <c r="B6179" s="47" t="s">
        <v>69</v>
      </c>
      <c r="C6179" s="47"/>
      <c r="D6179" s="47"/>
      <c r="E6179" s="47"/>
      <c r="F6179" s="28">
        <v>0</v>
      </c>
      <c r="G6179" s="28">
        <v>0</v>
      </c>
      <c r="H6179" s="28">
        <v>0</v>
      </c>
      <c r="I6179" s="28">
        <f t="shared" si="6"/>
        <v>0</v>
      </c>
    </row>
    <row r="6180" spans="1:9" x14ac:dyDescent="0.25">
      <c r="A6180" s="35"/>
      <c r="B6180" s="47" t="s">
        <v>70</v>
      </c>
      <c r="C6180" s="47"/>
      <c r="D6180" s="47"/>
      <c r="E6180" s="47"/>
      <c r="F6180" s="28">
        <v>0</v>
      </c>
      <c r="G6180" s="28">
        <v>0</v>
      </c>
      <c r="H6180" s="28">
        <v>0</v>
      </c>
      <c r="I6180" s="28">
        <f t="shared" si="6"/>
        <v>0</v>
      </c>
    </row>
    <row r="6181" spans="1:9" x14ac:dyDescent="0.25">
      <c r="A6181" s="35" t="s">
        <v>71</v>
      </c>
      <c r="B6181" s="1" t="s">
        <v>72</v>
      </c>
      <c r="C6181" s="47"/>
      <c r="D6181" s="47"/>
      <c r="E6181" s="47"/>
      <c r="F6181" s="27">
        <v>0</v>
      </c>
      <c r="G6181" s="27">
        <v>0</v>
      </c>
      <c r="H6181" s="27">
        <v>0</v>
      </c>
      <c r="I6181" s="28">
        <f t="shared" si="6"/>
        <v>0</v>
      </c>
    </row>
    <row r="6182" spans="1:9" x14ac:dyDescent="0.25">
      <c r="A6182" s="35"/>
      <c r="B6182" s="1" t="s">
        <v>73</v>
      </c>
      <c r="C6182" s="47"/>
      <c r="D6182" s="47"/>
      <c r="E6182" s="47"/>
      <c r="F6182" s="28">
        <v>0</v>
      </c>
      <c r="G6182" s="28">
        <v>0</v>
      </c>
      <c r="H6182" s="28">
        <v>0</v>
      </c>
      <c r="I6182" s="28">
        <f t="shared" si="6"/>
        <v>0</v>
      </c>
    </row>
    <row r="6183" spans="1:9" x14ac:dyDescent="0.25">
      <c r="A6183" s="35"/>
      <c r="B6183" s="47" t="s">
        <v>74</v>
      </c>
      <c r="C6183" s="47"/>
      <c r="D6183" s="47"/>
      <c r="E6183" s="47"/>
      <c r="F6183" s="28">
        <v>0</v>
      </c>
      <c r="G6183" s="28">
        <v>0</v>
      </c>
      <c r="H6183" s="28">
        <v>0</v>
      </c>
      <c r="I6183" s="28">
        <f t="shared" si="6"/>
        <v>0</v>
      </c>
    </row>
    <row r="6184" spans="1:9" x14ac:dyDescent="0.25">
      <c r="A6184" s="35"/>
      <c r="B6184" s="47" t="s">
        <v>75</v>
      </c>
      <c r="C6184" s="47"/>
      <c r="D6184" s="47"/>
      <c r="E6184" s="47"/>
      <c r="F6184" s="28">
        <v>0</v>
      </c>
      <c r="G6184" s="28">
        <v>0</v>
      </c>
      <c r="H6184" s="28">
        <v>0</v>
      </c>
      <c r="I6184" s="28">
        <f t="shared" si="6"/>
        <v>0</v>
      </c>
    </row>
    <row r="6185" spans="1:9" x14ac:dyDescent="0.25">
      <c r="A6185" s="35"/>
      <c r="B6185" s="47" t="s">
        <v>76</v>
      </c>
      <c r="C6185" s="47"/>
      <c r="D6185" s="47"/>
      <c r="E6185" s="47"/>
      <c r="F6185" s="28">
        <v>0</v>
      </c>
      <c r="G6185" s="28">
        <v>0</v>
      </c>
      <c r="H6185" s="28">
        <v>0</v>
      </c>
      <c r="I6185" s="28">
        <f t="shared" si="6"/>
        <v>0</v>
      </c>
    </row>
    <row r="6186" spans="1:9" x14ac:dyDescent="0.25">
      <c r="A6186" s="35" t="s">
        <v>77</v>
      </c>
      <c r="B6186" s="1" t="s">
        <v>78</v>
      </c>
      <c r="C6186" s="47"/>
      <c r="D6186" s="47"/>
      <c r="E6186" s="47"/>
      <c r="F6186" s="27">
        <v>0</v>
      </c>
      <c r="G6186" s="27">
        <v>0</v>
      </c>
      <c r="H6186" s="27">
        <v>0</v>
      </c>
      <c r="I6186" s="28">
        <f t="shared" si="6"/>
        <v>0</v>
      </c>
    </row>
    <row r="6187" spans="1:9" x14ac:dyDescent="0.25">
      <c r="A6187" s="35"/>
      <c r="B6187" s="47" t="s">
        <v>79</v>
      </c>
      <c r="C6187" s="47"/>
      <c r="D6187" s="47"/>
      <c r="E6187" s="47"/>
      <c r="F6187" s="28">
        <v>0</v>
      </c>
      <c r="G6187" s="28">
        <v>0</v>
      </c>
      <c r="H6187" s="28">
        <v>0</v>
      </c>
      <c r="I6187" s="28">
        <f t="shared" si="6"/>
        <v>0</v>
      </c>
    </row>
    <row r="6188" spans="1:9" x14ac:dyDescent="0.25">
      <c r="A6188" s="35"/>
      <c r="B6188" s="47" t="s">
        <v>80</v>
      </c>
      <c r="C6188" s="47"/>
      <c r="D6188" s="47"/>
      <c r="E6188" s="47"/>
      <c r="F6188" s="28">
        <v>0</v>
      </c>
      <c r="G6188" s="28">
        <v>0</v>
      </c>
      <c r="H6188" s="28">
        <v>0</v>
      </c>
      <c r="I6188" s="28">
        <f t="shared" si="6"/>
        <v>0</v>
      </c>
    </row>
    <row r="6189" spans="1:9" x14ac:dyDescent="0.25">
      <c r="A6189" s="35"/>
      <c r="B6189" s="47" t="s">
        <v>81</v>
      </c>
      <c r="C6189" s="47"/>
      <c r="D6189" s="47"/>
      <c r="E6189" s="47"/>
      <c r="F6189" s="28">
        <v>0</v>
      </c>
      <c r="G6189" s="28">
        <v>0</v>
      </c>
      <c r="H6189" s="28">
        <v>0</v>
      </c>
      <c r="I6189" s="28">
        <f t="shared" si="6"/>
        <v>0</v>
      </c>
    </row>
    <row r="6190" spans="1:9" x14ac:dyDescent="0.25">
      <c r="A6190" s="35"/>
      <c r="B6190" s="47" t="s">
        <v>82</v>
      </c>
      <c r="C6190" s="47"/>
      <c r="D6190" s="47"/>
      <c r="E6190" s="47"/>
      <c r="F6190" s="28">
        <v>0</v>
      </c>
      <c r="G6190" s="28">
        <v>0</v>
      </c>
      <c r="H6190" s="28">
        <v>0</v>
      </c>
      <c r="I6190" s="28">
        <f t="shared" si="6"/>
        <v>0</v>
      </c>
    </row>
    <row r="6191" spans="1:9" x14ac:dyDescent="0.25">
      <c r="A6191" s="39"/>
      <c r="B6191" s="47" t="s">
        <v>83</v>
      </c>
      <c r="C6191" s="47"/>
      <c r="D6191" s="47"/>
      <c r="E6191" s="47"/>
      <c r="F6191" s="28">
        <v>0</v>
      </c>
      <c r="G6191" s="28">
        <v>0</v>
      </c>
      <c r="H6191" s="28">
        <v>0</v>
      </c>
      <c r="I6191" s="28">
        <f t="shared" si="6"/>
        <v>0</v>
      </c>
    </row>
    <row r="6192" spans="1:9" x14ac:dyDescent="0.25">
      <c r="A6192" s="39"/>
      <c r="C6192" s="47"/>
      <c r="D6192" s="47"/>
      <c r="E6192" s="47"/>
      <c r="F6192" s="28"/>
      <c r="G6192" s="28"/>
      <c r="H6192" s="28"/>
      <c r="I6192" s="28"/>
    </row>
    <row r="6193" spans="1:9" x14ac:dyDescent="0.25">
      <c r="A6193" s="39"/>
      <c r="B6193" s="1" t="s">
        <v>84</v>
      </c>
      <c r="C6193" s="47"/>
      <c r="D6193" s="47"/>
      <c r="E6193" s="47"/>
      <c r="F6193" s="32">
        <f>+F6126+F6113+F6107</f>
        <v>24884391.529999997</v>
      </c>
      <c r="G6193" s="32">
        <f>+G6126+G6113+G6107</f>
        <v>34711841.969999999</v>
      </c>
      <c r="H6193" s="32">
        <f>+H6126+H6113+H6107+H6163</f>
        <v>42322842.539999992</v>
      </c>
      <c r="I6193" s="32">
        <f>+I6126+I6113+I6107+I6163</f>
        <v>101919076.03999999</v>
      </c>
    </row>
    <row r="6194" spans="1:9" x14ac:dyDescent="0.25">
      <c r="B6194" s="53" t="s">
        <v>150</v>
      </c>
      <c r="C6194" s="47"/>
      <c r="D6194" s="47"/>
      <c r="E6194" s="28"/>
      <c r="F6194" s="28">
        <v>0</v>
      </c>
      <c r="G6194" s="28">
        <v>1198500</v>
      </c>
      <c r="H6194" s="28">
        <v>-1198500</v>
      </c>
      <c r="I6194" s="28">
        <f>SUM(F6194:H6194)</f>
        <v>0</v>
      </c>
    </row>
    <row r="6195" spans="1:9" x14ac:dyDescent="0.25">
      <c r="B6195" s="53" t="s">
        <v>151</v>
      </c>
      <c r="C6195" s="47"/>
      <c r="D6195" s="47"/>
      <c r="E6195" s="28"/>
      <c r="F6195" s="28">
        <v>299700</v>
      </c>
      <c r="G6195" s="28">
        <v>-299700</v>
      </c>
      <c r="H6195" s="28">
        <v>0</v>
      </c>
      <c r="I6195" s="28">
        <f t="shared" ref="I6195:I6196" si="7">SUM(F6195:H6195)</f>
        <v>0</v>
      </c>
    </row>
    <row r="6196" spans="1:9" x14ac:dyDescent="0.25">
      <c r="B6196" s="53" t="s">
        <v>153</v>
      </c>
      <c r="C6196" s="47"/>
      <c r="D6196" s="47"/>
      <c r="E6196" s="28"/>
      <c r="F6196" s="28">
        <v>0</v>
      </c>
      <c r="G6196" s="28">
        <v>65974</v>
      </c>
      <c r="H6196" s="28">
        <v>-65974</v>
      </c>
      <c r="I6196" s="28">
        <f t="shared" si="7"/>
        <v>0</v>
      </c>
    </row>
    <row r="6197" spans="1:9" x14ac:dyDescent="0.25">
      <c r="B6197" s="53" t="s">
        <v>154</v>
      </c>
      <c r="C6197" s="47"/>
      <c r="D6197" s="47"/>
      <c r="E6197" s="28"/>
      <c r="F6197" s="28">
        <v>0</v>
      </c>
      <c r="G6197" s="28">
        <v>0</v>
      </c>
      <c r="H6197" s="28">
        <v>900485.66</v>
      </c>
      <c r="I6197" s="28">
        <f>SUM(F6197:H6197)</f>
        <v>900485.66</v>
      </c>
    </row>
    <row r="6198" spans="1:9" x14ac:dyDescent="0.25">
      <c r="A6198" s="39"/>
      <c r="B6198" s="1" t="s">
        <v>152</v>
      </c>
      <c r="C6198" s="47"/>
      <c r="D6198" s="47"/>
      <c r="E6198" s="47"/>
      <c r="F6198" s="28">
        <v>0</v>
      </c>
      <c r="G6198" s="28">
        <v>0</v>
      </c>
      <c r="H6198" s="28">
        <v>-295199.33</v>
      </c>
      <c r="I6198" s="28">
        <f>SUM(F6198:H6198)</f>
        <v>-295199.33</v>
      </c>
    </row>
    <row r="6199" spans="1:9" x14ac:dyDescent="0.25">
      <c r="A6199" s="39"/>
      <c r="B6199" s="1"/>
      <c r="C6199" s="47"/>
      <c r="D6199" s="47"/>
      <c r="E6199" s="47"/>
      <c r="F6199" s="28"/>
      <c r="G6199" s="28"/>
      <c r="H6199" s="28"/>
      <c r="I6199" s="28"/>
    </row>
    <row r="6200" spans="1:9" x14ac:dyDescent="0.25">
      <c r="A6200" s="35" t="s">
        <v>85</v>
      </c>
      <c r="B6200" s="1" t="s">
        <v>86</v>
      </c>
      <c r="C6200" s="47"/>
      <c r="D6200" s="47"/>
      <c r="E6200" s="47"/>
      <c r="F6200" s="28"/>
    </row>
    <row r="6201" spans="1:9" x14ac:dyDescent="0.25">
      <c r="A6201" s="35" t="s">
        <v>87</v>
      </c>
      <c r="B6201" s="1" t="s">
        <v>88</v>
      </c>
      <c r="C6201" s="47"/>
      <c r="D6201" s="47"/>
      <c r="E6201" s="47"/>
      <c r="F6201" s="27">
        <v>0</v>
      </c>
      <c r="G6201" s="27">
        <v>0</v>
      </c>
      <c r="H6201" s="27">
        <v>0</v>
      </c>
      <c r="I6201" s="27">
        <v>0</v>
      </c>
    </row>
    <row r="6202" spans="1:9" x14ac:dyDescent="0.25">
      <c r="A6202" s="39"/>
      <c r="B6202" s="47" t="s">
        <v>89</v>
      </c>
      <c r="C6202" s="47"/>
      <c r="D6202" s="47" t="s">
        <v>90</v>
      </c>
      <c r="E6202" s="47"/>
      <c r="F6202" s="28">
        <v>0</v>
      </c>
      <c r="G6202" s="28">
        <v>0</v>
      </c>
      <c r="H6202" s="28">
        <v>0</v>
      </c>
      <c r="I6202" s="28">
        <v>0</v>
      </c>
    </row>
    <row r="6203" spans="1:9" x14ac:dyDescent="0.25">
      <c r="A6203" s="39"/>
      <c r="B6203" s="47" t="s">
        <v>91</v>
      </c>
      <c r="C6203" s="47"/>
      <c r="D6203" s="47"/>
      <c r="E6203" s="47"/>
      <c r="F6203" s="28">
        <v>0</v>
      </c>
      <c r="G6203" s="28">
        <v>0</v>
      </c>
      <c r="H6203" s="28">
        <v>0</v>
      </c>
      <c r="I6203" s="28">
        <v>0</v>
      </c>
    </row>
    <row r="6204" spans="1:9" x14ac:dyDescent="0.25">
      <c r="A6204" s="35" t="s">
        <v>92</v>
      </c>
      <c r="B6204" s="50" t="s">
        <v>93</v>
      </c>
      <c r="C6204" s="47"/>
      <c r="D6204" s="47"/>
      <c r="E6204" s="47"/>
      <c r="F6204" s="27">
        <v>0</v>
      </c>
      <c r="G6204" s="27">
        <v>0</v>
      </c>
      <c r="H6204" s="27">
        <v>0</v>
      </c>
      <c r="I6204" s="27">
        <v>0</v>
      </c>
    </row>
    <row r="6205" spans="1:9" x14ac:dyDescent="0.25">
      <c r="A6205" s="39"/>
      <c r="B6205" s="47" t="s">
        <v>94</v>
      </c>
      <c r="C6205" s="47"/>
      <c r="D6205" s="47"/>
      <c r="E6205" s="47"/>
      <c r="F6205" s="28">
        <v>0</v>
      </c>
      <c r="G6205" s="28">
        <v>0</v>
      </c>
      <c r="H6205" s="28">
        <v>0</v>
      </c>
      <c r="I6205" s="28">
        <v>0</v>
      </c>
    </row>
    <row r="6206" spans="1:9" x14ac:dyDescent="0.25">
      <c r="A6206" s="39"/>
      <c r="B6206" s="47" t="s">
        <v>95</v>
      </c>
      <c r="C6206" s="47"/>
      <c r="D6206" s="47"/>
      <c r="E6206" s="47"/>
      <c r="F6206" s="28">
        <v>0</v>
      </c>
      <c r="G6206" s="28">
        <v>0</v>
      </c>
      <c r="H6206" s="28">
        <v>0</v>
      </c>
      <c r="I6206" s="28">
        <v>0</v>
      </c>
    </row>
    <row r="6207" spans="1:9" x14ac:dyDescent="0.25">
      <c r="A6207" s="35" t="s">
        <v>96</v>
      </c>
      <c r="B6207" s="1" t="s">
        <v>97</v>
      </c>
      <c r="C6207" s="47"/>
      <c r="D6207" s="47"/>
      <c r="E6207" s="47"/>
      <c r="F6207" s="27">
        <v>0</v>
      </c>
      <c r="G6207" s="27">
        <v>0</v>
      </c>
      <c r="H6207" s="27">
        <v>0</v>
      </c>
      <c r="I6207" s="27">
        <v>0</v>
      </c>
    </row>
    <row r="6208" spans="1:9" x14ac:dyDescent="0.25">
      <c r="A6208" s="39"/>
      <c r="B6208" s="51" t="s">
        <v>98</v>
      </c>
      <c r="C6208" s="47"/>
      <c r="D6208" s="47"/>
      <c r="E6208" s="47"/>
      <c r="F6208" s="28">
        <v>0</v>
      </c>
      <c r="G6208" s="28">
        <v>0</v>
      </c>
      <c r="H6208" s="28">
        <v>0</v>
      </c>
      <c r="I6208" s="28">
        <v>0</v>
      </c>
    </row>
    <row r="6209" spans="1:11" x14ac:dyDescent="0.25">
      <c r="A6209" s="39"/>
      <c r="B6209" s="51" t="s">
        <v>99</v>
      </c>
      <c r="C6209" s="47"/>
      <c r="D6209" s="47"/>
      <c r="E6209" s="47"/>
      <c r="F6209" s="33">
        <v>0</v>
      </c>
      <c r="G6209" s="33">
        <v>0</v>
      </c>
      <c r="H6209" s="33">
        <v>0</v>
      </c>
      <c r="I6209" s="33">
        <v>0</v>
      </c>
    </row>
    <row r="6210" spans="1:11" x14ac:dyDescent="0.25">
      <c r="A6210" s="39"/>
      <c r="B6210" s="1" t="s">
        <v>100</v>
      </c>
      <c r="C6210" s="47"/>
      <c r="D6210" s="47"/>
      <c r="E6210" s="47"/>
      <c r="F6210" s="27">
        <f>+F6206+F6205+F6204+F6203+F6201+F6200</f>
        <v>0</v>
      </c>
      <c r="G6210" s="27">
        <f t="shared" ref="G6210:I6210" si="8">+G6206+G6205+G6204+G6203+G6201+G6200</f>
        <v>0</v>
      </c>
      <c r="H6210" s="27">
        <f t="shared" ref="H6210" si="9">+H6206+H6205+H6204+H6203+H6201+H6200</f>
        <v>0</v>
      </c>
      <c r="I6210" s="27">
        <f t="shared" si="8"/>
        <v>0</v>
      </c>
    </row>
    <row r="6211" spans="1:11" x14ac:dyDescent="0.25">
      <c r="A6211" s="39"/>
      <c r="B6211" s="1"/>
      <c r="C6211" s="47"/>
      <c r="D6211" s="47"/>
      <c r="E6211" s="47"/>
      <c r="F6211" s="27"/>
      <c r="G6211" s="49"/>
      <c r="H6211" s="49"/>
      <c r="I6211" s="49"/>
    </row>
    <row r="6212" spans="1:11" x14ac:dyDescent="0.25">
      <c r="A6212" s="49"/>
      <c r="B6212" s="49"/>
      <c r="C6212" s="49"/>
      <c r="D6212" s="49"/>
      <c r="E6212" s="49"/>
      <c r="F6212" s="49"/>
    </row>
    <row r="6213" spans="1:11" ht="15.75" thickBot="1" x14ac:dyDescent="0.3">
      <c r="A6213" s="47"/>
      <c r="B6213" s="1" t="s">
        <v>101</v>
      </c>
      <c r="C6213" s="47"/>
      <c r="D6213" s="47"/>
      <c r="E6213" s="47"/>
      <c r="F6213" s="34">
        <f>+F6210+F6193+F6194+F6195+F6196</f>
        <v>25184091.529999997</v>
      </c>
      <c r="G6213" s="34">
        <f>+G6210+G6193+G6194+G6195+G6196</f>
        <v>35676615.969999999</v>
      </c>
      <c r="H6213" s="34">
        <f>+H6210+H6193+H6194+H6195+H6196+H6198+H6197</f>
        <v>41663654.86999999</v>
      </c>
      <c r="I6213" s="34">
        <f>SUM(I6193:I6198)</f>
        <v>102524362.36999999</v>
      </c>
      <c r="K6213" s="23"/>
    </row>
    <row r="6214" spans="1:11" ht="15.75" thickTop="1" x14ac:dyDescent="0.25">
      <c r="A6214" s="47"/>
      <c r="B6214" s="1"/>
      <c r="C6214" s="47"/>
      <c r="D6214" s="47"/>
      <c r="E6214" s="47"/>
      <c r="F6214" s="27"/>
      <c r="G6214" s="27"/>
      <c r="H6214" s="27"/>
      <c r="I6214" s="27"/>
    </row>
    <row r="6215" spans="1:11" x14ac:dyDescent="0.25">
      <c r="A6215" s="47"/>
      <c r="B6215" s="1"/>
      <c r="C6215" s="47"/>
      <c r="D6215" s="47"/>
      <c r="E6215" s="47"/>
      <c r="F6215" s="27"/>
      <c r="G6215" s="27"/>
      <c r="H6215" s="27"/>
      <c r="I6215" s="52"/>
    </row>
    <row r="6216" spans="1:11" x14ac:dyDescent="0.25">
      <c r="A6216" s="47"/>
      <c r="B6216" s="1"/>
      <c r="C6216" s="47"/>
      <c r="D6216" s="47"/>
      <c r="E6216" s="47"/>
      <c r="F6216" s="27"/>
      <c r="G6216" s="27"/>
      <c r="H6216" s="27"/>
      <c r="I6216" s="52"/>
    </row>
    <row r="6217" spans="1:11" x14ac:dyDescent="0.25">
      <c r="A6217" s="47"/>
      <c r="B6217" s="1"/>
      <c r="C6217" s="47"/>
      <c r="D6217" s="47"/>
      <c r="E6217" s="47"/>
      <c r="F6217" s="27"/>
      <c r="G6217" s="27"/>
      <c r="H6217" s="27"/>
      <c r="I6217" s="52"/>
    </row>
    <row r="6218" spans="1:11" x14ac:dyDescent="0.25">
      <c r="A6218" s="47"/>
      <c r="B6218" s="1"/>
      <c r="C6218" s="47"/>
      <c r="D6218" s="47"/>
      <c r="E6218" s="47"/>
      <c r="F6218" s="27" t="s">
        <v>136</v>
      </c>
      <c r="G6218" s="55"/>
      <c r="H6218" s="55"/>
    </row>
    <row r="6219" spans="1:11" x14ac:dyDescent="0.25">
      <c r="A6219" s="57" t="s">
        <v>148</v>
      </c>
      <c r="B6219" s="57"/>
      <c r="C6219" s="57"/>
      <c r="D6219" s="57"/>
      <c r="E6219" s="55" t="s">
        <v>146</v>
      </c>
      <c r="F6219" s="55"/>
      <c r="G6219" s="56"/>
      <c r="H6219" s="56"/>
    </row>
    <row r="6220" spans="1:11" x14ac:dyDescent="0.25">
      <c r="A6220" s="58" t="s">
        <v>102</v>
      </c>
      <c r="B6220" s="58"/>
      <c r="C6220" s="58"/>
      <c r="D6220" s="58"/>
      <c r="E6220" s="56" t="s">
        <v>147</v>
      </c>
      <c r="F6220" s="56"/>
    </row>
  </sheetData>
  <mergeCells count="5">
    <mergeCell ref="B6138:E6138"/>
    <mergeCell ref="A6219:D6219"/>
    <mergeCell ref="A6220:D6220"/>
    <mergeCell ref="A6104:I6104"/>
    <mergeCell ref="A6105:I6105"/>
  </mergeCells>
  <conditionalFormatting sqref="A6106:I6106"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89" right="0.12" top="0.74803149606299213" bottom="0.74803149606299213" header="0.31496062992125984" footer="0.31496062992125984"/>
  <pageSetup paperSize="345" scale="10" fitToWidth="0" fitToHeight="3" orientation="landscape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4"/>
  <sheetViews>
    <sheetView workbookViewId="0">
      <selection activeCell="J32" sqref="J32"/>
    </sheetView>
  </sheetViews>
  <sheetFormatPr baseColWidth="10" defaultRowHeight="15" x14ac:dyDescent="0.25"/>
  <cols>
    <col min="4" max="4" width="12.7109375" customWidth="1"/>
    <col min="6" max="6" width="3.140625" customWidth="1"/>
    <col min="7" max="7" width="14.42578125" customWidth="1"/>
    <col min="8" max="8" width="19.42578125" customWidth="1"/>
  </cols>
  <sheetData>
    <row r="6" spans="1:8" x14ac:dyDescent="0.25">
      <c r="A6" s="62" t="s">
        <v>104</v>
      </c>
      <c r="B6" s="62"/>
      <c r="C6" s="62"/>
      <c r="D6" s="62"/>
      <c r="E6" s="62"/>
      <c r="F6" s="62"/>
      <c r="G6" s="62"/>
    </row>
    <row r="7" spans="1:8" ht="15.75" x14ac:dyDescent="0.25">
      <c r="A7" s="5"/>
      <c r="B7" s="6"/>
      <c r="C7" s="6"/>
      <c r="D7" s="6"/>
      <c r="E7" s="6"/>
      <c r="F7" s="6"/>
      <c r="G7" s="6"/>
    </row>
    <row r="8" spans="1:8" x14ac:dyDescent="0.25">
      <c r="A8" s="63" t="s">
        <v>105</v>
      </c>
      <c r="B8" s="63"/>
      <c r="C8" s="63"/>
      <c r="D8" s="63"/>
      <c r="E8" s="63"/>
      <c r="F8" s="63"/>
      <c r="G8" s="63"/>
    </row>
    <row r="9" spans="1:8" x14ac:dyDescent="0.25">
      <c r="A9" s="63" t="s">
        <v>106</v>
      </c>
      <c r="B9" s="63"/>
      <c r="C9" s="63"/>
      <c r="D9" s="63"/>
      <c r="E9" s="63"/>
      <c r="F9" s="63"/>
      <c r="G9" s="63"/>
    </row>
    <row r="10" spans="1:8" x14ac:dyDescent="0.25">
      <c r="A10" s="63" t="s">
        <v>107</v>
      </c>
      <c r="B10" s="63"/>
      <c r="C10" s="63"/>
      <c r="D10" s="63"/>
      <c r="E10" s="63"/>
      <c r="F10" s="63"/>
      <c r="G10" s="63"/>
    </row>
    <row r="11" spans="1:8" x14ac:dyDescent="0.25">
      <c r="A11" s="4"/>
      <c r="B11" s="4"/>
      <c r="C11" s="4"/>
      <c r="D11" s="4"/>
      <c r="E11" s="4"/>
      <c r="F11" s="4"/>
      <c r="G11" s="4"/>
    </row>
    <row r="12" spans="1:8" x14ac:dyDescent="0.25">
      <c r="A12" s="7" t="s">
        <v>108</v>
      </c>
    </row>
    <row r="14" spans="1:8" x14ac:dyDescent="0.25">
      <c r="A14" s="7" t="s">
        <v>109</v>
      </c>
      <c r="G14" s="8"/>
    </row>
    <row r="15" spans="1:8" x14ac:dyDescent="0.25">
      <c r="A15" t="s">
        <v>110</v>
      </c>
      <c r="G15" s="8">
        <f>+G34-H18</f>
        <v>224135138.38</v>
      </c>
      <c r="H15" s="23"/>
    </row>
    <row r="16" spans="1:8" x14ac:dyDescent="0.25">
      <c r="A16" t="s">
        <v>111</v>
      </c>
      <c r="G16" s="9">
        <v>0</v>
      </c>
    </row>
    <row r="17" spans="1:8" x14ac:dyDescent="0.25">
      <c r="A17" s="7" t="s">
        <v>112</v>
      </c>
      <c r="G17" s="10">
        <f>+G15-G16</f>
        <v>224135138.38</v>
      </c>
      <c r="H17" s="23"/>
    </row>
    <row r="18" spans="1:8" x14ac:dyDescent="0.25">
      <c r="G18" s="11"/>
      <c r="H18" s="23">
        <f>+H20+H21+H22</f>
        <v>49991851.620000005</v>
      </c>
    </row>
    <row r="19" spans="1:8" x14ac:dyDescent="0.25">
      <c r="A19" s="7" t="s">
        <v>113</v>
      </c>
      <c r="G19" s="11"/>
    </row>
    <row r="20" spans="1:8" x14ac:dyDescent="0.25">
      <c r="A20" t="s">
        <v>114</v>
      </c>
      <c r="G20" s="12">
        <v>0</v>
      </c>
      <c r="H20" s="23">
        <v>1436184.49</v>
      </c>
    </row>
    <row r="21" spans="1:8" x14ac:dyDescent="0.25">
      <c r="A21" t="s">
        <v>115</v>
      </c>
      <c r="G21" s="13">
        <v>0</v>
      </c>
      <c r="H21" s="23">
        <v>30037220.420000002</v>
      </c>
    </row>
    <row r="22" spans="1:8" x14ac:dyDescent="0.25">
      <c r="A22" s="7" t="s">
        <v>116</v>
      </c>
      <c r="G22" s="14">
        <f>+G20-G21</f>
        <v>0</v>
      </c>
      <c r="H22" s="23">
        <v>18518446.710000001</v>
      </c>
    </row>
    <row r="23" spans="1:8" x14ac:dyDescent="0.25">
      <c r="G23" s="11"/>
    </row>
    <row r="24" spans="1:8" ht="15.75" thickBot="1" x14ac:dyDescent="0.3">
      <c r="A24" s="7" t="s">
        <v>117</v>
      </c>
      <c r="G24" s="15">
        <f>+G22+G17</f>
        <v>224135138.38</v>
      </c>
    </row>
    <row r="25" spans="1:8" ht="15.75" thickTop="1" x14ac:dyDescent="0.25">
      <c r="A25" s="7"/>
      <c r="G25" s="16"/>
    </row>
    <row r="26" spans="1:8" x14ac:dyDescent="0.25">
      <c r="A26" s="7" t="s">
        <v>118</v>
      </c>
      <c r="G26" s="11">
        <v>0</v>
      </c>
    </row>
    <row r="27" spans="1:8" x14ac:dyDescent="0.25">
      <c r="A27" s="17" t="s">
        <v>119</v>
      </c>
      <c r="G27" s="9">
        <v>0</v>
      </c>
    </row>
    <row r="28" spans="1:8" x14ac:dyDescent="0.25">
      <c r="A28" s="7" t="s">
        <v>120</v>
      </c>
      <c r="B28" s="17"/>
      <c r="C28" s="17"/>
      <c r="D28" s="17"/>
      <c r="E28" s="17"/>
      <c r="F28" s="17"/>
      <c r="G28" s="18">
        <v>0</v>
      </c>
    </row>
    <row r="29" spans="1:8" x14ac:dyDescent="0.25">
      <c r="A29" s="17" t="s">
        <v>121</v>
      </c>
      <c r="B29" s="17"/>
      <c r="C29" s="17"/>
      <c r="D29" s="17"/>
      <c r="E29" s="17"/>
      <c r="F29" s="17"/>
      <c r="G29" s="9">
        <v>0</v>
      </c>
    </row>
    <row r="30" spans="1:8" x14ac:dyDescent="0.25">
      <c r="A30" s="7" t="s">
        <v>122</v>
      </c>
      <c r="G30" s="9">
        <v>0</v>
      </c>
    </row>
    <row r="31" spans="1:8" ht="15.75" thickBot="1" x14ac:dyDescent="0.3">
      <c r="A31" s="7" t="s">
        <v>123</v>
      </c>
      <c r="G31" s="15">
        <f>+G27-G30</f>
        <v>0</v>
      </c>
    </row>
    <row r="32" spans="1:8" ht="15.75" thickTop="1" x14ac:dyDescent="0.25">
      <c r="A32" s="7"/>
      <c r="G32" s="16"/>
    </row>
    <row r="33" spans="1:8" x14ac:dyDescent="0.25">
      <c r="A33" s="7" t="s">
        <v>124</v>
      </c>
      <c r="G33" s="18"/>
    </row>
    <row r="34" spans="1:8" x14ac:dyDescent="0.25">
      <c r="A34" s="17" t="s">
        <v>125</v>
      </c>
      <c r="G34" s="8">
        <v>274126990</v>
      </c>
    </row>
    <row r="35" spans="1:8" x14ac:dyDescent="0.25">
      <c r="A35" s="17" t="s">
        <v>126</v>
      </c>
      <c r="G35" s="9">
        <f>+H35+H36+H38</f>
        <v>49991851.620000005</v>
      </c>
      <c r="H35" s="9">
        <v>1436184.49</v>
      </c>
    </row>
    <row r="36" spans="1:8" ht="15.75" thickBot="1" x14ac:dyDescent="0.3">
      <c r="A36" s="7" t="s">
        <v>127</v>
      </c>
      <c r="F36" s="11"/>
      <c r="G36" s="15">
        <f>+G34-G35</f>
        <v>224135138.38</v>
      </c>
      <c r="H36" s="23">
        <v>30037220.420000002</v>
      </c>
    </row>
    <row r="37" spans="1:8" ht="15.75" thickTop="1" x14ac:dyDescent="0.25">
      <c r="F37" s="11"/>
      <c r="H37" s="11">
        <f>SUM(H35:H36)</f>
        <v>31473404.91</v>
      </c>
    </row>
    <row r="38" spans="1:8" x14ac:dyDescent="0.25">
      <c r="B38" s="4"/>
      <c r="C38" s="4"/>
      <c r="H38" s="23">
        <v>18518446.710000001</v>
      </c>
    </row>
    <row r="39" spans="1:8" x14ac:dyDescent="0.25">
      <c r="A39" s="63" t="s">
        <v>128</v>
      </c>
      <c r="B39" s="63"/>
      <c r="C39" s="63"/>
      <c r="D39" s="63"/>
      <c r="E39" s="63" t="s">
        <v>129</v>
      </c>
      <c r="F39" s="63"/>
      <c r="G39" s="63"/>
    </row>
    <row r="40" spans="1:8" x14ac:dyDescent="0.25">
      <c r="B40" s="20"/>
      <c r="C40" s="20"/>
      <c r="D40" s="19"/>
    </row>
    <row r="41" spans="1:8" x14ac:dyDescent="0.25">
      <c r="A41" s="65" t="s">
        <v>130</v>
      </c>
      <c r="B41" s="65"/>
      <c r="C41" s="65"/>
      <c r="D41" s="65"/>
      <c r="E41" s="66" t="s">
        <v>131</v>
      </c>
      <c r="F41" s="66"/>
      <c r="G41" s="66"/>
    </row>
    <row r="42" spans="1:8" x14ac:dyDescent="0.25">
      <c r="A42" s="63" t="s">
        <v>132</v>
      </c>
      <c r="B42" s="63"/>
      <c r="C42" s="63"/>
      <c r="D42" s="63"/>
      <c r="E42" s="64" t="s">
        <v>133</v>
      </c>
      <c r="F42" s="64"/>
      <c r="G42" s="64"/>
    </row>
    <row r="43" spans="1:8" x14ac:dyDescent="0.25">
      <c r="A43" s="4"/>
      <c r="B43" s="4"/>
      <c r="C43" s="4"/>
      <c r="D43" s="4"/>
      <c r="E43" s="21"/>
      <c r="F43" s="21"/>
      <c r="G43" s="21"/>
    </row>
    <row r="44" spans="1:8" x14ac:dyDescent="0.25">
      <c r="A44" s="22" t="s">
        <v>134</v>
      </c>
    </row>
  </sheetData>
  <mergeCells count="10">
    <mergeCell ref="A6:G6"/>
    <mergeCell ref="A10:G10"/>
    <mergeCell ref="A39:D39"/>
    <mergeCell ref="E39:G39"/>
    <mergeCell ref="A42:D42"/>
    <mergeCell ref="E42:G42"/>
    <mergeCell ref="A41:D41"/>
    <mergeCell ref="E41:G41"/>
    <mergeCell ref="A8:G8"/>
    <mergeCell ref="A9:G9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2026-04-08T19:12:11Z</dcterms:modified>
</cp:coreProperties>
</file>