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5" i="1" l="1"/>
  <c r="I115" i="1"/>
  <c r="I118" i="1" s="1"/>
  <c r="H115" i="1"/>
  <c r="G115" i="1"/>
  <c r="G118" i="1" s="1"/>
  <c r="F115" i="1"/>
  <c r="K105" i="1"/>
  <c r="K115" i="1" s="1"/>
  <c r="K104" i="1"/>
  <c r="K103" i="1"/>
  <c r="K102" i="1"/>
  <c r="K101" i="1"/>
  <c r="K100" i="1"/>
  <c r="K99" i="1"/>
  <c r="K98" i="1"/>
  <c r="K97" i="1"/>
  <c r="K96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6" i="1"/>
  <c r="K75" i="1"/>
  <c r="K74" i="1"/>
  <c r="K65" i="1" s="1"/>
  <c r="K73" i="1"/>
  <c r="K72" i="1"/>
  <c r="K71" i="1"/>
  <c r="K70" i="1"/>
  <c r="K69" i="1"/>
  <c r="K68" i="1"/>
  <c r="K67" i="1"/>
  <c r="K66" i="1"/>
  <c r="J65" i="1"/>
  <c r="I65" i="1"/>
  <c r="H65" i="1"/>
  <c r="K64" i="1"/>
  <c r="K63" i="1"/>
  <c r="K62" i="1"/>
  <c r="K61" i="1"/>
  <c r="K60" i="1"/>
  <c r="K59" i="1"/>
  <c r="K58" i="1"/>
  <c r="K57" i="1"/>
  <c r="K56" i="1"/>
  <c r="K55" i="1"/>
  <c r="K54" i="1"/>
  <c r="K53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H38" i="1"/>
  <c r="K38" i="1" s="1"/>
  <c r="K37" i="1"/>
  <c r="K36" i="1"/>
  <c r="F35" i="1"/>
  <c r="K35" i="1" s="1"/>
  <c r="K34" i="1"/>
  <c r="K33" i="1"/>
  <c r="K32" i="1"/>
  <c r="K31" i="1"/>
  <c r="K30" i="1"/>
  <c r="K29" i="1"/>
  <c r="J28" i="1"/>
  <c r="I28" i="1"/>
  <c r="I95" i="1" s="1"/>
  <c r="G28" i="1"/>
  <c r="G95" i="1" s="1"/>
  <c r="F28" i="1"/>
  <c r="K27" i="1"/>
  <c r="K26" i="1"/>
  <c r="F25" i="1"/>
  <c r="F15" i="1" s="1"/>
  <c r="K24" i="1"/>
  <c r="K23" i="1"/>
  <c r="K22" i="1"/>
  <c r="K21" i="1"/>
  <c r="F20" i="1"/>
  <c r="K20" i="1" s="1"/>
  <c r="K19" i="1"/>
  <c r="K18" i="1"/>
  <c r="K17" i="1"/>
  <c r="K16" i="1"/>
  <c r="J15" i="1"/>
  <c r="J95" i="1" s="1"/>
  <c r="I15" i="1"/>
  <c r="H15" i="1"/>
  <c r="G15" i="1"/>
  <c r="K14" i="1"/>
  <c r="K13" i="1"/>
  <c r="K12" i="1"/>
  <c r="K11" i="1"/>
  <c r="K10" i="1"/>
  <c r="K9" i="1"/>
  <c r="J9" i="1"/>
  <c r="I9" i="1"/>
  <c r="H9" i="1"/>
  <c r="G9" i="1"/>
  <c r="F9" i="1"/>
  <c r="F95" i="1" l="1"/>
  <c r="F118" i="1" s="1"/>
  <c r="J118" i="1"/>
  <c r="K28" i="1"/>
  <c r="H118" i="1"/>
  <c r="H28" i="1"/>
  <c r="H95" i="1" s="1"/>
  <c r="K25" i="1"/>
  <c r="K15" i="1" s="1"/>
  <c r="K95" i="1" l="1"/>
  <c r="K118" i="1" s="1"/>
</calcChain>
</file>

<file path=xl/sharedStrings.xml><?xml version="1.0" encoding="utf-8"?>
<sst xmlns="http://schemas.openxmlformats.org/spreadsheetml/2006/main" count="136" uniqueCount="130">
  <si>
    <t>DIRECCION GENERAL DE EMBELLECIMIENTO</t>
  </si>
  <si>
    <t>EJECUCION DE GASTOS Y APLICACIONES FINANCIERAS/2026</t>
  </si>
  <si>
    <t>2-</t>
  </si>
  <si>
    <t xml:space="preserve">GASTOS </t>
  </si>
  <si>
    <t>ENERO</t>
  </si>
  <si>
    <t>FEBRERO</t>
  </si>
  <si>
    <t>MARZO</t>
  </si>
  <si>
    <t>ABRIL</t>
  </si>
  <si>
    <t>MAYO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</si>
  <si>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</si>
  <si>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</si>
  <si>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</si>
  <si>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</si>
  <si>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</si>
  <si>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</si>
  <si>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</si>
  <si>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</si>
  <si>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</si>
  <si>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</si>
  <si>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</si>
  <si>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</si>
  <si>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</si>
  <si>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</si>
  <si>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</si>
  <si>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</si>
  <si>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</si>
  <si>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</si>
  <si>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</si>
  <si>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</si>
  <si>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</si>
  <si>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</si>
  <si>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</si>
  <si>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</si>
  <si>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</si>
  <si>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</si>
  <si>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</si>
  <si>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</si>
  <si>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</si>
  <si>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</si>
  <si>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</si>
  <si>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</si>
  <si>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</si>
  <si>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</si>
  <si>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</si>
  <si>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</si>
  <si>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</si>
  <si>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</si>
  <si>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</si>
  <si>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</si>
  <si>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</si>
  <si>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</si>
  <si>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</si>
  <si>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</si>
  <si>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</si>
  <si>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</si>
  <si>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</si>
  <si>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</si>
  <si>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</si>
  <si>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</si>
  <si>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</si>
  <si>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</si>
  <si>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</si>
  <si>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</si>
  <si>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</si>
  <si>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</si>
  <si>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</si>
  <si>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</si>
  <si>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</si>
  <si>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</si>
  <si>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</si>
  <si>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</si>
  <si>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</si>
  <si>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</si>
  <si>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</si>
  <si>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</si>
  <si>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</si>
  <si>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</si>
  <si>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</si>
  <si>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</si>
  <si>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</si>
  <si>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</si>
  <si>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</si>
  <si>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</si>
  <si>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</si>
  <si>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</si>
  <si>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</si>
  <si>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</si>
  <si>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</si>
  <si>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</si>
  <si>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</si>
  <si>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</si>
  <si>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</si>
  <si>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</si>
  <si>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</si>
  <si>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</si>
  <si>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</si>
  <si>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</si>
  <si>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</si>
  <si>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</si>
  <si>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MAS: LIB-353-1 NULO CUENTA 2.3.1.3.01</t>
  </si>
  <si>
    <t>MENOS: LIB- NULO 136-1 CUENTA 2.3.7.1.01</t>
  </si>
  <si>
    <t>MENOS: LIB-328-1 NULO CUENTA 2.2.1.7.01</t>
  </si>
  <si>
    <t>MAS: LIB-514-1 NULO CUENTA 2.2.1.7.01</t>
  </si>
  <si>
    <t>MENOS: REINTEGRO POR SUBSIDIO POR MATERNIDAD</t>
  </si>
  <si>
    <t>MAS: LIB-648-1 NULO CUENTA 2.2.2.1.6.01</t>
  </si>
  <si>
    <t>MAS: LIB-649-1 NULO CUENTA 2.2.2.1.6.01</t>
  </si>
  <si>
    <t>MAS: LIB-555-1 NULO CUENTA 2.2.5.4.01</t>
  </si>
  <si>
    <t>MAS: LIB-842-1 NULO CUENTA 2.2.8.7.01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</si>
  <si>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</si>
  <si>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</si>
  <si>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</si>
  <si>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</si>
  <si>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</si>
  <si>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</si>
  <si>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</si>
  <si>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</si>
  <si>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</si>
  <si>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</si>
  <si>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</si>
  <si>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</si>
  <si>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</si>
  <si>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</si>
  <si>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</si>
  <si>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</si>
  <si>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</si>
  <si>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</si>
  <si>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>LIC. YOMERY DOMINGUEZ LAHOZ</t>
  </si>
  <si>
    <t xml:space="preserve">LIC. BRANLIS ROBERTO QUEZADA LEBRON  </t>
  </si>
  <si>
    <t>Enc. De Contabilidad</t>
  </si>
  <si>
    <t>Encargado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</si>
</sst>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4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2" fillId="0" borderId="0" xfId="0" applyFont="1" applyFill="1" applyBorder="1" applyAlignment="1"/>
    <xf numFmtId="0" fontId="1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top"/>
    </xf>
    <xf numFmtId="0" fontId="3" fillId="0" borderId="0" xfId="0" applyFont="1" applyFill="1" applyBorder="1" applyAlignment="1">
      <alignment vertical="top"/>
    </xf>
    <xf numFmtId="49" fontId="3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4" fontId="4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0" fontId="3" fillId="0" borderId="0" xfId="0" applyFont="1" applyFill="1" applyBorder="1"/>
    <xf numFmtId="4" fontId="5" fillId="0" borderId="0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904875</xdr:colOff>
      <xdr:row>4</xdr:row>
      <xdr:rowOff>9524</xdr:rowOff>
    </xdr:from>
    <xdr:ext cx="849637" cy="409575"/>
    <xdr:pic>
      <xdr:nvPicPr>
        <xdr:cNvPr id="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34100" y="7715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114300</xdr:colOff>
      <xdr:row>3</xdr:row>
      <xdr:rowOff>38100</xdr:rowOff>
    </xdr:from>
    <xdr:ext cx="762066" cy="51820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2700" y="609600"/>
          <a:ext cx="762066" cy="5182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125"/>
  <sheetViews>
    <sheetView tabSelected="1" topLeftCell="A112" workbookViewId="0">
      <selection sqref="A1:K127"/>
    </sheetView>
  </sheetViews>
  <sheetFormatPr baseColWidth="10" defaultColWidth="9.140625" defaultRowHeight="15" x14ac:dyDescent="0.25"/>
  <cols>
    <col min="5" max="5" width="22.28515625" customWidth="1"/>
    <col min="6" max="6" width="18.28515625" customWidth="1"/>
    <col min="7" max="7" width="14.42578125" customWidth="1"/>
    <col min="8" max="8" width="16.28515625" customWidth="1"/>
    <col min="9" max="9" width="19" customWidth="1"/>
    <col min="10" max="10" width="14.42578125" customWidth="1"/>
    <col min="11" max="11" width="18" customWidth="1"/>
  </cols>
  <sheetData>
    <row r="5" spans="1:11" x14ac:dyDescent="0.25">
      <c r="A5" s="1"/>
      <c r="B5" s="1"/>
      <c r="C5" s="1"/>
      <c r="D5" s="1"/>
      <c r="E5" s="1"/>
      <c r="F5" s="1"/>
      <c r="G5" s="1"/>
    </row>
    <row r="6" spans="1:11" x14ac:dyDescent="0.25">
      <c r="A6" s="2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3" t="s">
        <v>1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4" t="s">
        <v>2</v>
      </c>
      <c r="B8" s="5" t="s">
        <v>3</v>
      </c>
      <c r="C8" s="6"/>
      <c r="D8" s="6"/>
      <c r="E8" s="7"/>
      <c r="F8" s="8" t="s">
        <v>4</v>
      </c>
      <c r="G8" s="9" t="s">
        <v>5</v>
      </c>
      <c r="H8" s="9" t="s">
        <v>6</v>
      </c>
      <c r="I8" s="9" t="s">
        <v>7</v>
      </c>
      <c r="J8" s="9" t="s">
        <v>8</v>
      </c>
      <c r="K8" s="10" t="s">
        <v>9</v>
      </c>
    </row>
    <row r="9" spans="1:11" x14ac:dyDescent="0.25">
      <c r="A9" s="11" t="s">
        <v>10</v>
      </c>
      <c r="B9" s="12" t="s">
        <v>11</v>
      </c>
      <c r="C9" s="12"/>
      <c r="D9" s="13"/>
      <c r="E9" s="13"/>
      <c r="F9" s="14">
        <f>SUM(F10:F14)</f>
        <v>20244126.299999997</v>
      </c>
      <c r="G9" s="14">
        <f>SUM(G10:G14)</f>
        <v>20123954.509999998</v>
      </c>
      <c r="H9" s="14">
        <f>SUM(H10:H14)</f>
        <v>20014764.709999997</v>
      </c>
      <c r="I9" s="14">
        <f>SUM(I10:I14)</f>
        <v>20751034.630000003</v>
      </c>
      <c r="J9" s="14">
        <f>SUM(J10:J14)</f>
        <v>34990579.460000001</v>
      </c>
      <c r="K9" s="14">
        <f>+K10+K11+K13+K12+K14</f>
        <v>116124459.60999998</v>
      </c>
    </row>
    <row r="10" spans="1:11" x14ac:dyDescent="0.25">
      <c r="A10" s="15"/>
      <c r="B10" s="16" t="s">
        <v>12</v>
      </c>
      <c r="C10" s="17"/>
      <c r="D10" s="17"/>
      <c r="E10" s="13"/>
      <c r="F10" s="18">
        <v>17111280.489999998</v>
      </c>
      <c r="G10" s="18">
        <v>17062993.859999999</v>
      </c>
      <c r="H10" s="18">
        <v>16949280.489999998</v>
      </c>
      <c r="I10" s="18">
        <v>17685940.640000001</v>
      </c>
      <c r="J10" s="18">
        <v>17145527.629999999</v>
      </c>
      <c r="K10" s="18">
        <f>SUM(F10:J10)</f>
        <v>85955023.109999985</v>
      </c>
    </row>
    <row r="11" spans="1:11" x14ac:dyDescent="0.25">
      <c r="A11" s="15"/>
      <c r="B11" s="16" t="s">
        <v>13</v>
      </c>
      <c r="C11" s="17"/>
      <c r="D11" s="17"/>
      <c r="E11" s="13"/>
      <c r="F11" s="18">
        <v>725000</v>
      </c>
      <c r="G11" s="18">
        <v>675333.33</v>
      </c>
      <c r="H11" s="18">
        <v>685000</v>
      </c>
      <c r="I11" s="18">
        <v>685000</v>
      </c>
      <c r="J11" s="18">
        <v>15463873.539999999</v>
      </c>
      <c r="K11" s="18">
        <f t="shared" ref="K11:K14" si="0">SUM(F11:J11)</f>
        <v>18234206.869999997</v>
      </c>
    </row>
    <row r="12" spans="1:11" x14ac:dyDescent="0.25">
      <c r="A12" s="15"/>
      <c r="B12" s="16" t="s">
        <v>14</v>
      </c>
      <c r="C12" s="19"/>
      <c r="D12" s="19"/>
      <c r="E12" s="13"/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f t="shared" si="0"/>
        <v>0</v>
      </c>
    </row>
    <row r="13" spans="1:11" x14ac:dyDescent="0.25">
      <c r="A13" s="15"/>
      <c r="B13" s="16" t="s">
        <v>15</v>
      </c>
      <c r="C13" s="19"/>
      <c r="D13" s="19"/>
      <c r="E13" s="13"/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f t="shared" si="0"/>
        <v>0</v>
      </c>
    </row>
    <row r="14" spans="1:11" x14ac:dyDescent="0.25">
      <c r="A14" s="15"/>
      <c r="B14" s="20" t="s">
        <v>16</v>
      </c>
      <c r="C14" s="20"/>
      <c r="D14" s="20"/>
      <c r="E14" s="13"/>
      <c r="F14" s="18">
        <v>2407845.81</v>
      </c>
      <c r="G14" s="18">
        <v>2385627.3199999998</v>
      </c>
      <c r="H14" s="18">
        <v>2380484.2200000002</v>
      </c>
      <c r="I14" s="18">
        <v>2380093.9900000002</v>
      </c>
      <c r="J14" s="18">
        <v>2381178.29</v>
      </c>
      <c r="K14" s="18">
        <f t="shared" si="0"/>
        <v>11935229.629999999</v>
      </c>
    </row>
    <row r="15" spans="1:11" x14ac:dyDescent="0.25">
      <c r="A15" s="11" t="s">
        <v>17</v>
      </c>
      <c r="B15" s="21" t="s">
        <v>18</v>
      </c>
      <c r="C15" s="17"/>
      <c r="D15" s="13"/>
      <c r="E15" s="13"/>
      <c r="F15" s="14">
        <f>+F16+F17+F20+F21+F25</f>
        <v>3696265.2300000004</v>
      </c>
      <c r="G15" s="14">
        <f>SUM(G16:G27)</f>
        <v>4446819.1500000004</v>
      </c>
      <c r="H15" s="14">
        <f>SUM(H16:H27)</f>
        <v>4749138.83</v>
      </c>
      <c r="I15" s="14">
        <f>SUM(I16:I27)</f>
        <v>3052899.8200000003</v>
      </c>
      <c r="J15" s="14">
        <f>SUM(J16:J27)</f>
        <v>2848480.3200000003</v>
      </c>
      <c r="K15" s="14">
        <f>SUM(K16:K27)</f>
        <v>18793603.350000001</v>
      </c>
    </row>
    <row r="16" spans="1:11" x14ac:dyDescent="0.25">
      <c r="A16" s="15"/>
      <c r="B16" s="16" t="s">
        <v>19</v>
      </c>
      <c r="C16" s="17"/>
      <c r="D16" s="17"/>
      <c r="E16" s="13"/>
      <c r="F16" s="18">
        <v>649179.27</v>
      </c>
      <c r="G16" s="18">
        <v>640147.6</v>
      </c>
      <c r="H16" s="18">
        <v>991778.62</v>
      </c>
      <c r="I16" s="18">
        <v>197314.78</v>
      </c>
      <c r="J16" s="18">
        <v>442665.88</v>
      </c>
      <c r="K16" s="18">
        <f>SUM(F16:J16)</f>
        <v>2921086.15</v>
      </c>
    </row>
    <row r="17" spans="1:11" x14ac:dyDescent="0.25">
      <c r="A17" s="22"/>
      <c r="B17" s="23" t="s">
        <v>20</v>
      </c>
      <c r="C17" s="20"/>
      <c r="D17" s="20"/>
      <c r="E17" s="13"/>
      <c r="F17" s="18">
        <v>0</v>
      </c>
      <c r="G17" s="18">
        <v>392940</v>
      </c>
      <c r="H17" s="18">
        <v>196470</v>
      </c>
      <c r="I17" s="18">
        <v>196470</v>
      </c>
      <c r="J17" s="18">
        <v>196470</v>
      </c>
      <c r="K17" s="18">
        <f t="shared" ref="K17:K27" si="1">SUM(F17:J17)</f>
        <v>982350</v>
      </c>
    </row>
    <row r="18" spans="1:11" x14ac:dyDescent="0.25">
      <c r="A18" s="15"/>
      <c r="B18" s="16" t="s">
        <v>21</v>
      </c>
      <c r="C18" s="17"/>
      <c r="D18" s="17"/>
      <c r="E18" s="13"/>
      <c r="F18" s="18">
        <v>0</v>
      </c>
      <c r="G18" s="18">
        <v>278791.43</v>
      </c>
      <c r="H18" s="18">
        <v>238766.63</v>
      </c>
      <c r="I18" s="18">
        <v>182276.94</v>
      </c>
      <c r="J18" s="18">
        <v>174918.14</v>
      </c>
      <c r="K18" s="18">
        <f t="shared" si="1"/>
        <v>874753.14</v>
      </c>
    </row>
    <row r="19" spans="1:11" x14ac:dyDescent="0.25">
      <c r="A19" s="15"/>
      <c r="B19" s="20" t="s">
        <v>22</v>
      </c>
      <c r="C19" s="20"/>
      <c r="D19" s="20"/>
      <c r="E19" s="13"/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f t="shared" si="1"/>
        <v>0</v>
      </c>
    </row>
    <row r="20" spans="1:11" x14ac:dyDescent="0.25">
      <c r="A20" s="15"/>
      <c r="B20" s="16" t="s">
        <v>23</v>
      </c>
      <c r="C20" s="17"/>
      <c r="D20" s="17"/>
      <c r="E20" s="24"/>
      <c r="F20" s="18">
        <f>926727.05-83255</f>
        <v>843472.05</v>
      </c>
      <c r="G20" s="18">
        <v>1488261.33</v>
      </c>
      <c r="H20" s="18">
        <v>1846501.32</v>
      </c>
      <c r="I20" s="18">
        <v>1619849.84</v>
      </c>
      <c r="J20" s="18">
        <v>1586402.04</v>
      </c>
      <c r="K20" s="18">
        <f t="shared" si="1"/>
        <v>7384486.5800000001</v>
      </c>
    </row>
    <row r="21" spans="1:11" x14ac:dyDescent="0.25">
      <c r="A21" s="15"/>
      <c r="B21" s="16" t="s">
        <v>24</v>
      </c>
      <c r="C21" s="17"/>
      <c r="D21" s="17"/>
      <c r="E21" s="13"/>
      <c r="F21" s="18">
        <v>2126913.91</v>
      </c>
      <c r="G21" s="18">
        <v>96704.53</v>
      </c>
      <c r="H21" s="18">
        <v>76222</v>
      </c>
      <c r="I21" s="18">
        <v>75932</v>
      </c>
      <c r="J21" s="18">
        <v>75932</v>
      </c>
      <c r="K21" s="18">
        <f t="shared" si="1"/>
        <v>2451704.44</v>
      </c>
    </row>
    <row r="22" spans="1:11" x14ac:dyDescent="0.25">
      <c r="A22" s="15"/>
      <c r="B22" s="16" t="s">
        <v>25</v>
      </c>
      <c r="C22" s="17"/>
      <c r="D22" s="17"/>
      <c r="E22" s="13"/>
      <c r="F22" s="18">
        <v>0</v>
      </c>
      <c r="G22" s="18">
        <v>239422</v>
      </c>
      <c r="H22" s="18">
        <v>0</v>
      </c>
      <c r="I22" s="18">
        <v>0</v>
      </c>
      <c r="J22" s="18">
        <v>0</v>
      </c>
      <c r="K22" s="18">
        <f t="shared" si="1"/>
        <v>239422</v>
      </c>
    </row>
    <row r="23" spans="1:11" x14ac:dyDescent="0.25">
      <c r="A23" s="15"/>
      <c r="B23" s="23" t="s">
        <v>26</v>
      </c>
      <c r="C23" s="17"/>
      <c r="D23" s="17"/>
      <c r="E23" s="13"/>
      <c r="F23" s="18">
        <v>0</v>
      </c>
      <c r="G23" s="18">
        <v>0</v>
      </c>
      <c r="H23" s="18">
        <v>475068</v>
      </c>
      <c r="I23" s="18">
        <v>242844</v>
      </c>
      <c r="J23" s="18">
        <v>0</v>
      </c>
      <c r="K23" s="18">
        <f t="shared" si="1"/>
        <v>717912</v>
      </c>
    </row>
    <row r="24" spans="1:11" x14ac:dyDescent="0.25">
      <c r="A24" s="15"/>
      <c r="B24" s="20" t="s">
        <v>27</v>
      </c>
      <c r="C24" s="20"/>
      <c r="D24" s="20"/>
      <c r="E24" s="20"/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f t="shared" si="1"/>
        <v>0</v>
      </c>
    </row>
    <row r="25" spans="1:11" x14ac:dyDescent="0.25">
      <c r="A25" s="15"/>
      <c r="B25" s="23" t="s">
        <v>28</v>
      </c>
      <c r="C25" s="20"/>
      <c r="D25" s="20"/>
      <c r="E25" s="20"/>
      <c r="F25" s="18">
        <f>223020-146320</f>
        <v>76700</v>
      </c>
      <c r="G25" s="18">
        <v>938460</v>
      </c>
      <c r="H25" s="18">
        <v>470820</v>
      </c>
      <c r="I25" s="18">
        <v>166120</v>
      </c>
      <c r="J25" s="18">
        <v>0</v>
      </c>
      <c r="K25" s="18">
        <f t="shared" si="1"/>
        <v>1652100</v>
      </c>
    </row>
    <row r="26" spans="1:11" x14ac:dyDescent="0.25">
      <c r="A26" s="15"/>
      <c r="B26" s="23" t="s">
        <v>29</v>
      </c>
      <c r="C26" s="20"/>
      <c r="D26" s="20"/>
      <c r="E26" s="13"/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f t="shared" si="1"/>
        <v>0</v>
      </c>
    </row>
    <row r="27" spans="1:11" x14ac:dyDescent="0.25">
      <c r="A27" s="15"/>
      <c r="B27" s="20" t="s">
        <v>30</v>
      </c>
      <c r="C27" s="20"/>
      <c r="D27" s="20"/>
      <c r="E27" s="13"/>
      <c r="F27" s="18">
        <v>0</v>
      </c>
      <c r="G27" s="18">
        <v>372092.26</v>
      </c>
      <c r="H27" s="18">
        <v>453512.26</v>
      </c>
      <c r="I27" s="18">
        <v>372092.26</v>
      </c>
      <c r="J27" s="18">
        <v>372092.26</v>
      </c>
      <c r="K27" s="18">
        <f t="shared" si="1"/>
        <v>1569789.04</v>
      </c>
    </row>
    <row r="28" spans="1:11" x14ac:dyDescent="0.25">
      <c r="A28" s="11" t="s">
        <v>31</v>
      </c>
      <c r="B28" s="21" t="s">
        <v>32</v>
      </c>
      <c r="C28" s="17"/>
      <c r="D28" s="13"/>
      <c r="E28" s="13"/>
      <c r="F28" s="14">
        <f>+F31+F29+F30+F32+F33+F34+F35</f>
        <v>944000</v>
      </c>
      <c r="G28" s="14">
        <f>SUM(G29:G38)</f>
        <v>10141068.309999999</v>
      </c>
      <c r="H28" s="14">
        <f>SUM(H29:H38)</f>
        <v>17558939</v>
      </c>
      <c r="I28" s="14">
        <f>SUM(I29:I38)</f>
        <v>10824587.280000001</v>
      </c>
      <c r="J28" s="14">
        <f>SUM(J29:J38)</f>
        <v>3457713.1500000004</v>
      </c>
      <c r="K28" s="14">
        <f>SUM(K29:K38)</f>
        <v>42926307.740000002</v>
      </c>
    </row>
    <row r="29" spans="1:11" x14ac:dyDescent="0.25">
      <c r="A29" s="15"/>
      <c r="B29" s="20" t="s">
        <v>33</v>
      </c>
      <c r="C29" s="20"/>
      <c r="D29" s="20"/>
      <c r="E29" s="13"/>
      <c r="F29" s="18">
        <v>0</v>
      </c>
      <c r="G29" s="18">
        <v>1252740.57</v>
      </c>
      <c r="H29" s="18">
        <v>14644541.4</v>
      </c>
      <c r="I29" s="18">
        <v>5840695.5499999998</v>
      </c>
      <c r="J29" s="18">
        <v>0</v>
      </c>
      <c r="K29" s="18">
        <f>SUM(F29:J29)</f>
        <v>21737977.52</v>
      </c>
    </row>
    <row r="30" spans="1:11" x14ac:dyDescent="0.25">
      <c r="A30" s="15"/>
      <c r="B30" s="16" t="s">
        <v>34</v>
      </c>
      <c r="C30" s="17"/>
      <c r="D30" s="17"/>
      <c r="E30" s="13"/>
      <c r="F30" s="18">
        <v>0</v>
      </c>
      <c r="G30" s="18">
        <v>3098.16</v>
      </c>
      <c r="H30" s="18">
        <v>0</v>
      </c>
      <c r="I30" s="18">
        <v>0</v>
      </c>
      <c r="J30" s="18">
        <v>0</v>
      </c>
      <c r="K30" s="18">
        <f t="shared" ref="K30:K37" si="2">SUM(F30:J30)</f>
        <v>3098.16</v>
      </c>
    </row>
    <row r="31" spans="1:11" x14ac:dyDescent="0.25">
      <c r="A31" s="15"/>
      <c r="B31" s="20" t="s">
        <v>35</v>
      </c>
      <c r="C31" s="20"/>
      <c r="D31" s="20"/>
      <c r="E31" s="13"/>
      <c r="F31" s="18">
        <v>0</v>
      </c>
      <c r="G31" s="18">
        <v>28328.5</v>
      </c>
      <c r="H31" s="18">
        <v>1250682</v>
      </c>
      <c r="I31" s="18">
        <v>0</v>
      </c>
      <c r="J31" s="18">
        <v>0</v>
      </c>
      <c r="K31" s="18">
        <f>SUM(F31:J31)</f>
        <v>1279010.5</v>
      </c>
    </row>
    <row r="32" spans="1:11" x14ac:dyDescent="0.25">
      <c r="A32" s="15"/>
      <c r="B32" s="20" t="s">
        <v>36</v>
      </c>
      <c r="C32" s="20"/>
      <c r="D32" s="20"/>
      <c r="E32" s="13"/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f t="shared" si="2"/>
        <v>0</v>
      </c>
    </row>
    <row r="33" spans="1:11" x14ac:dyDescent="0.25">
      <c r="A33" s="15"/>
      <c r="B33" s="20" t="s">
        <v>37</v>
      </c>
      <c r="C33" s="20"/>
      <c r="D33" s="20"/>
      <c r="E33" s="13"/>
      <c r="F33" s="18">
        <v>0</v>
      </c>
      <c r="G33" s="18">
        <v>220800</v>
      </c>
      <c r="H33" s="18">
        <v>0</v>
      </c>
      <c r="I33" s="18">
        <v>0</v>
      </c>
      <c r="J33" s="18">
        <v>0</v>
      </c>
      <c r="K33" s="18">
        <f t="shared" si="2"/>
        <v>220800</v>
      </c>
    </row>
    <row r="34" spans="1:11" x14ac:dyDescent="0.25">
      <c r="A34" s="15"/>
      <c r="B34" s="20" t="s">
        <v>38</v>
      </c>
      <c r="C34" s="20"/>
      <c r="D34" s="20"/>
      <c r="E34" s="13"/>
      <c r="F34" s="18">
        <v>0</v>
      </c>
      <c r="G34" s="18">
        <v>5359875.21</v>
      </c>
      <c r="H34" s="18">
        <v>0</v>
      </c>
      <c r="I34" s="18">
        <v>4640683</v>
      </c>
      <c r="J34" s="18">
        <v>12113.88</v>
      </c>
      <c r="K34" s="18">
        <f t="shared" si="2"/>
        <v>10012672.090000002</v>
      </c>
    </row>
    <row r="35" spans="1:11" x14ac:dyDescent="0.25">
      <c r="A35" s="15"/>
      <c r="B35" s="23" t="s">
        <v>39</v>
      </c>
      <c r="C35" s="20"/>
      <c r="D35" s="20"/>
      <c r="E35" s="13"/>
      <c r="F35" s="18">
        <f>1243700-299700</f>
        <v>944000</v>
      </c>
      <c r="G35" s="18">
        <v>3140487.78</v>
      </c>
      <c r="H35" s="18">
        <v>1251200</v>
      </c>
      <c r="I35" s="18">
        <v>332700</v>
      </c>
      <c r="J35" s="18">
        <v>2343703.4700000002</v>
      </c>
      <c r="K35" s="18">
        <f t="shared" si="2"/>
        <v>8012091.25</v>
      </c>
    </row>
    <row r="36" spans="1:11" x14ac:dyDescent="0.25">
      <c r="A36" s="15"/>
      <c r="B36" s="25" t="s">
        <v>40</v>
      </c>
      <c r="C36" s="20"/>
      <c r="D36" s="20"/>
      <c r="E36" s="25"/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f t="shared" si="2"/>
        <v>0</v>
      </c>
    </row>
    <row r="37" spans="1:11" x14ac:dyDescent="0.25">
      <c r="A37" s="15"/>
      <c r="B37" s="25" t="s">
        <v>41</v>
      </c>
      <c r="C37" s="20"/>
      <c r="D37" s="20"/>
      <c r="E37" s="25"/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f t="shared" si="2"/>
        <v>0</v>
      </c>
    </row>
    <row r="38" spans="1:11" x14ac:dyDescent="0.25">
      <c r="A38" s="15"/>
      <c r="B38" s="20" t="s">
        <v>42</v>
      </c>
      <c r="C38" s="20"/>
      <c r="D38" s="20"/>
      <c r="E38" s="13"/>
      <c r="F38" s="18">
        <v>0</v>
      </c>
      <c r="G38" s="18">
        <v>135738.09</v>
      </c>
      <c r="H38" s="18">
        <f>423024.33-8549.93-1958.8</f>
        <v>412515.60000000003</v>
      </c>
      <c r="I38" s="18">
        <v>10508.73</v>
      </c>
      <c r="J38" s="18">
        <v>1101895.8</v>
      </c>
      <c r="K38" s="18">
        <f>SUM(F38:J38)</f>
        <v>1660658.2200000002</v>
      </c>
    </row>
    <row r="39" spans="1:11" x14ac:dyDescent="0.25">
      <c r="A39" s="11" t="s">
        <v>43</v>
      </c>
      <c r="B39" s="21" t="s">
        <v>44</v>
      </c>
      <c r="C39" s="17"/>
      <c r="D39" s="13"/>
      <c r="E39" s="13"/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f t="shared" ref="K39:K51" si="3">SUM(F39:F39)</f>
        <v>0</v>
      </c>
    </row>
    <row r="40" spans="1:11" x14ac:dyDescent="0.25">
      <c r="A40" s="15"/>
      <c r="B40" s="26" t="s">
        <v>45</v>
      </c>
      <c r="C40" s="26"/>
      <c r="D40" s="26"/>
      <c r="E40" s="26"/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f t="shared" si="3"/>
        <v>0</v>
      </c>
    </row>
    <row r="41" spans="1:11" x14ac:dyDescent="0.25">
      <c r="A41" s="15"/>
      <c r="B41" s="23" t="s">
        <v>46</v>
      </c>
      <c r="C41" s="20"/>
      <c r="D41" s="20"/>
      <c r="E41" s="20"/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f t="shared" si="3"/>
        <v>0</v>
      </c>
    </row>
    <row r="42" spans="1:11" x14ac:dyDescent="0.25">
      <c r="A42" s="15"/>
      <c r="B42" s="23" t="s">
        <v>47</v>
      </c>
      <c r="C42" s="20"/>
      <c r="D42" s="20"/>
      <c r="E42" s="13"/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f t="shared" si="3"/>
        <v>0</v>
      </c>
    </row>
    <row r="43" spans="1:11" x14ac:dyDescent="0.25">
      <c r="A43" s="15"/>
      <c r="B43" s="23" t="s">
        <v>48</v>
      </c>
      <c r="C43" s="20"/>
      <c r="D43" s="20"/>
      <c r="E43" s="13"/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f t="shared" si="3"/>
        <v>0</v>
      </c>
    </row>
    <row r="44" spans="1:11" x14ac:dyDescent="0.25">
      <c r="A44" s="15"/>
      <c r="B44" s="23" t="s">
        <v>49</v>
      </c>
      <c r="C44" s="20"/>
      <c r="D44" s="20"/>
      <c r="E44" s="13"/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f t="shared" si="3"/>
        <v>0</v>
      </c>
    </row>
    <row r="45" spans="1:11" x14ac:dyDescent="0.25">
      <c r="A45" s="15"/>
      <c r="B45" s="23" t="s">
        <v>50</v>
      </c>
      <c r="C45" s="20"/>
      <c r="D45" s="20"/>
      <c r="E45" s="13"/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f t="shared" si="3"/>
        <v>0</v>
      </c>
    </row>
    <row r="46" spans="1:11" x14ac:dyDescent="0.25">
      <c r="A46" s="15"/>
      <c r="B46" s="23" t="s">
        <v>51</v>
      </c>
      <c r="C46" s="20"/>
      <c r="D46" s="20"/>
      <c r="E46" s="13"/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f t="shared" si="3"/>
        <v>0</v>
      </c>
    </row>
    <row r="47" spans="1:11" x14ac:dyDescent="0.25">
      <c r="A47" s="15"/>
      <c r="B47" s="23" t="s">
        <v>52</v>
      </c>
      <c r="C47" s="20"/>
      <c r="D47" s="20"/>
      <c r="E47" s="13"/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f t="shared" si="3"/>
        <v>0</v>
      </c>
    </row>
    <row r="48" spans="1:11" x14ac:dyDescent="0.25">
      <c r="A48" s="15"/>
      <c r="B48" s="23" t="s">
        <v>51</v>
      </c>
      <c r="C48" s="20"/>
      <c r="D48" s="20"/>
      <c r="E48" s="13"/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f t="shared" si="3"/>
        <v>0</v>
      </c>
    </row>
    <row r="49" spans="1:11" x14ac:dyDescent="0.25">
      <c r="A49" s="27"/>
      <c r="B49" s="13" t="s">
        <v>53</v>
      </c>
      <c r="C49" s="13"/>
      <c r="D49" s="13"/>
      <c r="E49" s="13"/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f t="shared" si="3"/>
        <v>0</v>
      </c>
    </row>
    <row r="50" spans="1:11" x14ac:dyDescent="0.25">
      <c r="A50" s="27"/>
      <c r="B50" s="13" t="s">
        <v>54</v>
      </c>
      <c r="C50" s="13"/>
      <c r="D50" s="13"/>
      <c r="E50" s="13"/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f t="shared" si="3"/>
        <v>0</v>
      </c>
    </row>
    <row r="51" spans="1:11" x14ac:dyDescent="0.25">
      <c r="A51" s="27"/>
      <c r="B51" s="13" t="s">
        <v>55</v>
      </c>
      <c r="C51" s="13"/>
      <c r="D51" s="13"/>
      <c r="E51" s="13"/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f t="shared" si="3"/>
        <v>0</v>
      </c>
    </row>
    <row r="52" spans="1:11" x14ac:dyDescent="0.25">
      <c r="A52" s="28" t="s">
        <v>56</v>
      </c>
      <c r="B52" s="24" t="s">
        <v>57</v>
      </c>
      <c r="C52" s="13"/>
      <c r="D52" s="13"/>
      <c r="E52" s="13"/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</row>
    <row r="53" spans="1:11" x14ac:dyDescent="0.25">
      <c r="A53" s="27"/>
      <c r="B53" s="13" t="s">
        <v>58</v>
      </c>
      <c r="C53" s="13"/>
      <c r="D53" s="13"/>
      <c r="E53" s="13"/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f t="shared" ref="K53:K64" si="4">SUM(F53:F53)</f>
        <v>0</v>
      </c>
    </row>
    <row r="54" spans="1:11" x14ac:dyDescent="0.25">
      <c r="A54" s="27"/>
      <c r="B54" s="13" t="s">
        <v>59</v>
      </c>
      <c r="C54" s="13"/>
      <c r="D54" s="13"/>
      <c r="E54" s="13"/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f t="shared" si="4"/>
        <v>0</v>
      </c>
    </row>
    <row r="55" spans="1:11" x14ac:dyDescent="0.25">
      <c r="A55" s="27"/>
      <c r="B55" s="13" t="s">
        <v>47</v>
      </c>
      <c r="C55" s="13"/>
      <c r="D55" s="13"/>
      <c r="E55" s="13"/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f t="shared" si="4"/>
        <v>0</v>
      </c>
    </row>
    <row r="56" spans="1:11" x14ac:dyDescent="0.25">
      <c r="A56" s="27"/>
      <c r="B56" s="13" t="s">
        <v>60</v>
      </c>
      <c r="C56" s="13"/>
      <c r="D56" s="13"/>
      <c r="E56" s="13"/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f t="shared" si="4"/>
        <v>0</v>
      </c>
    </row>
    <row r="57" spans="1:11" x14ac:dyDescent="0.25">
      <c r="A57" s="27"/>
      <c r="B57" s="13" t="s">
        <v>49</v>
      </c>
      <c r="C57" s="13"/>
      <c r="D57" s="13"/>
      <c r="E57" s="13"/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f t="shared" si="4"/>
        <v>0</v>
      </c>
    </row>
    <row r="58" spans="1:11" x14ac:dyDescent="0.25">
      <c r="A58" s="28"/>
      <c r="B58" s="13" t="s">
        <v>61</v>
      </c>
      <c r="C58" s="13"/>
      <c r="D58" s="13"/>
      <c r="E58" s="13"/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f t="shared" si="4"/>
        <v>0</v>
      </c>
    </row>
    <row r="59" spans="1:11" x14ac:dyDescent="0.25">
      <c r="A59" s="27"/>
      <c r="B59" s="23" t="s">
        <v>51</v>
      </c>
      <c r="C59" s="23"/>
      <c r="D59" s="23"/>
      <c r="E59" s="23"/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f t="shared" si="4"/>
        <v>0</v>
      </c>
    </row>
    <row r="60" spans="1:11" x14ac:dyDescent="0.25">
      <c r="A60" s="15"/>
      <c r="B60" s="23" t="s">
        <v>62</v>
      </c>
      <c r="C60" s="23"/>
      <c r="D60" s="23"/>
      <c r="E60" s="23"/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f t="shared" si="4"/>
        <v>0</v>
      </c>
    </row>
    <row r="61" spans="1:11" x14ac:dyDescent="0.25">
      <c r="A61" s="15"/>
      <c r="B61" s="23" t="s">
        <v>51</v>
      </c>
      <c r="C61" s="23"/>
      <c r="D61" s="23"/>
      <c r="E61" s="23"/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f t="shared" si="4"/>
        <v>0</v>
      </c>
    </row>
    <row r="62" spans="1:11" x14ac:dyDescent="0.25">
      <c r="A62" s="15"/>
      <c r="B62" s="23" t="s">
        <v>63</v>
      </c>
      <c r="C62" s="23"/>
      <c r="D62" s="23"/>
      <c r="E62" s="23"/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f t="shared" si="4"/>
        <v>0</v>
      </c>
    </row>
    <row r="63" spans="1:11" x14ac:dyDescent="0.25">
      <c r="A63" s="15"/>
      <c r="B63" s="23" t="s">
        <v>64</v>
      </c>
      <c r="C63" s="23"/>
      <c r="D63" s="23"/>
      <c r="E63" s="23"/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f t="shared" si="4"/>
        <v>0</v>
      </c>
    </row>
    <row r="64" spans="1:11" x14ac:dyDescent="0.25">
      <c r="A64" s="15"/>
      <c r="B64" s="23" t="s">
        <v>55</v>
      </c>
      <c r="C64" s="23"/>
      <c r="D64" s="23"/>
      <c r="E64" s="23"/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f t="shared" si="4"/>
        <v>0</v>
      </c>
    </row>
    <row r="65" spans="1:11" x14ac:dyDescent="0.25">
      <c r="A65" s="29" t="s">
        <v>65</v>
      </c>
      <c r="B65" s="30" t="s">
        <v>66</v>
      </c>
      <c r="C65" s="23"/>
      <c r="D65" s="23"/>
      <c r="E65" s="23"/>
      <c r="F65" s="14">
        <v>0</v>
      </c>
      <c r="G65" s="14">
        <v>0</v>
      </c>
      <c r="H65" s="14">
        <f>+H66+H74</f>
        <v>0</v>
      </c>
      <c r="I65" s="14">
        <f>+I66+I74</f>
        <v>889976.93</v>
      </c>
      <c r="J65" s="14">
        <f>+J66+J74</f>
        <v>0</v>
      </c>
      <c r="K65" s="14">
        <f>+K66+K74</f>
        <v>889976.93</v>
      </c>
    </row>
    <row r="66" spans="1:11" x14ac:dyDescent="0.25">
      <c r="A66" s="15"/>
      <c r="B66" s="23" t="s">
        <v>67</v>
      </c>
      <c r="C66" s="23"/>
      <c r="D66" s="23"/>
      <c r="E66" s="23"/>
      <c r="F66" s="18">
        <v>0</v>
      </c>
      <c r="G66" s="18">
        <v>0</v>
      </c>
      <c r="H66" s="18">
        <v>0</v>
      </c>
      <c r="I66" s="18">
        <v>806926.93</v>
      </c>
      <c r="J66" s="18">
        <v>0</v>
      </c>
      <c r="K66" s="18">
        <f t="shared" ref="K66:K75" si="5">SUM(F66:I66)</f>
        <v>806926.93</v>
      </c>
    </row>
    <row r="67" spans="1:11" x14ac:dyDescent="0.25">
      <c r="A67" s="15"/>
      <c r="B67" s="23" t="s">
        <v>68</v>
      </c>
      <c r="C67" s="23"/>
      <c r="D67" s="23"/>
      <c r="E67" s="23"/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f t="shared" si="5"/>
        <v>0</v>
      </c>
    </row>
    <row r="68" spans="1:11" x14ac:dyDescent="0.25">
      <c r="A68" s="15"/>
      <c r="B68" s="23" t="s">
        <v>69</v>
      </c>
      <c r="C68" s="23"/>
      <c r="D68" s="23"/>
      <c r="E68" s="23"/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f t="shared" si="5"/>
        <v>0</v>
      </c>
    </row>
    <row r="69" spans="1:11" x14ac:dyDescent="0.25">
      <c r="A69" s="15"/>
      <c r="B69" s="23" t="s">
        <v>70</v>
      </c>
      <c r="C69" s="23"/>
      <c r="D69" s="23"/>
      <c r="E69" s="23"/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f t="shared" si="5"/>
        <v>0</v>
      </c>
    </row>
    <row r="70" spans="1:11" x14ac:dyDescent="0.25">
      <c r="A70" s="15"/>
      <c r="B70" s="23" t="s">
        <v>71</v>
      </c>
      <c r="C70" s="23"/>
      <c r="D70" s="23"/>
      <c r="E70" s="23"/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f t="shared" si="5"/>
        <v>0</v>
      </c>
    </row>
    <row r="71" spans="1:11" x14ac:dyDescent="0.25">
      <c r="A71" s="15"/>
      <c r="B71" s="23" t="s">
        <v>72</v>
      </c>
      <c r="C71" s="23"/>
      <c r="D71" s="23"/>
      <c r="E71" s="23"/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f t="shared" si="5"/>
        <v>0</v>
      </c>
    </row>
    <row r="72" spans="1:11" x14ac:dyDescent="0.25">
      <c r="A72" s="15"/>
      <c r="B72" s="23" t="s">
        <v>73</v>
      </c>
      <c r="C72" s="23"/>
      <c r="D72" s="23"/>
      <c r="E72" s="23"/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f t="shared" si="5"/>
        <v>0</v>
      </c>
    </row>
    <row r="73" spans="1:11" x14ac:dyDescent="0.25">
      <c r="A73" s="15"/>
      <c r="B73" s="23" t="s">
        <v>74</v>
      </c>
      <c r="C73" s="23"/>
      <c r="D73" s="23"/>
      <c r="E73" s="23"/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f t="shared" si="5"/>
        <v>0</v>
      </c>
    </row>
    <row r="74" spans="1:11" x14ac:dyDescent="0.25">
      <c r="A74" s="15"/>
      <c r="B74" s="23" t="s">
        <v>75</v>
      </c>
      <c r="C74" s="23"/>
      <c r="D74" s="23"/>
      <c r="E74" s="23"/>
      <c r="F74" s="18">
        <v>0</v>
      </c>
      <c r="G74" s="18">
        <v>0</v>
      </c>
      <c r="H74" s="18">
        <v>0</v>
      </c>
      <c r="I74" s="18">
        <v>83050</v>
      </c>
      <c r="J74" s="18">
        <v>0</v>
      </c>
      <c r="K74" s="18">
        <f t="shared" si="5"/>
        <v>83050</v>
      </c>
    </row>
    <row r="75" spans="1:11" x14ac:dyDescent="0.25">
      <c r="A75" s="15"/>
      <c r="B75" s="23" t="s">
        <v>76</v>
      </c>
      <c r="C75" s="23"/>
      <c r="D75" s="23"/>
      <c r="E75" s="23"/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f t="shared" si="5"/>
        <v>0</v>
      </c>
    </row>
    <row r="76" spans="1:11" x14ac:dyDescent="0.25">
      <c r="A76" s="15"/>
      <c r="B76" s="23" t="s">
        <v>77</v>
      </c>
      <c r="C76" s="23"/>
      <c r="D76" s="23"/>
      <c r="E76" s="23"/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f>SUM(F76:H76)</f>
        <v>0</v>
      </c>
    </row>
    <row r="77" spans="1:11" x14ac:dyDescent="0.25">
      <c r="A77" s="29" t="s">
        <v>78</v>
      </c>
      <c r="B77" s="30" t="s">
        <v>79</v>
      </c>
      <c r="C77" s="23"/>
      <c r="D77" s="23"/>
      <c r="E77" s="23"/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</row>
    <row r="78" spans="1:11" x14ac:dyDescent="0.25">
      <c r="A78" s="29"/>
      <c r="B78" s="23" t="s">
        <v>80</v>
      </c>
      <c r="C78" s="23"/>
      <c r="D78" s="23"/>
      <c r="E78" s="23"/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f t="shared" ref="K78:K93" si="6">SUM(F78:F78)</f>
        <v>0</v>
      </c>
    </row>
    <row r="79" spans="1:11" x14ac:dyDescent="0.25">
      <c r="A79" s="29"/>
      <c r="B79" s="23" t="s">
        <v>81</v>
      </c>
      <c r="C79" s="23"/>
      <c r="D79" s="23"/>
      <c r="E79" s="23"/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f t="shared" si="6"/>
        <v>0</v>
      </c>
    </row>
    <row r="80" spans="1:11" x14ac:dyDescent="0.25">
      <c r="A80" s="29"/>
      <c r="B80" s="23" t="s">
        <v>82</v>
      </c>
      <c r="C80" s="23"/>
      <c r="D80" s="23"/>
      <c r="E80" s="23"/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f t="shared" si="6"/>
        <v>0</v>
      </c>
    </row>
    <row r="81" spans="1:11" x14ac:dyDescent="0.25">
      <c r="A81" s="29"/>
      <c r="B81" s="23" t="s">
        <v>83</v>
      </c>
      <c r="C81" s="23"/>
      <c r="D81" s="23"/>
      <c r="E81" s="23"/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f t="shared" si="6"/>
        <v>0</v>
      </c>
    </row>
    <row r="82" spans="1:11" x14ac:dyDescent="0.25">
      <c r="A82" s="29"/>
      <c r="B82" s="23" t="s">
        <v>84</v>
      </c>
      <c r="C82" s="23"/>
      <c r="D82" s="23"/>
      <c r="E82" s="23"/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f t="shared" si="6"/>
        <v>0</v>
      </c>
    </row>
    <row r="83" spans="1:11" x14ac:dyDescent="0.25">
      <c r="A83" s="29" t="s">
        <v>85</v>
      </c>
      <c r="B83" s="30" t="s">
        <v>86</v>
      </c>
      <c r="C83" s="23"/>
      <c r="D83" s="23"/>
      <c r="E83" s="23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8">
        <f t="shared" si="6"/>
        <v>0</v>
      </c>
    </row>
    <row r="84" spans="1:11" x14ac:dyDescent="0.25">
      <c r="A84" s="29"/>
      <c r="B84" s="30" t="s">
        <v>87</v>
      </c>
      <c r="C84" s="23"/>
      <c r="D84" s="23"/>
      <c r="E84" s="23"/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f t="shared" si="6"/>
        <v>0</v>
      </c>
    </row>
    <row r="85" spans="1:11" x14ac:dyDescent="0.25">
      <c r="A85" s="29"/>
      <c r="B85" s="23" t="s">
        <v>88</v>
      </c>
      <c r="C85" s="23"/>
      <c r="D85" s="23"/>
      <c r="E85" s="23"/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f t="shared" si="6"/>
        <v>0</v>
      </c>
    </row>
    <row r="86" spans="1:11" x14ac:dyDescent="0.25">
      <c r="A86" s="29"/>
      <c r="B86" s="23" t="s">
        <v>89</v>
      </c>
      <c r="C86" s="23"/>
      <c r="D86" s="23"/>
      <c r="E86" s="23"/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f t="shared" si="6"/>
        <v>0</v>
      </c>
    </row>
    <row r="87" spans="1:11" x14ac:dyDescent="0.25">
      <c r="A87" s="29"/>
      <c r="B87" s="23" t="s">
        <v>90</v>
      </c>
      <c r="C87" s="23"/>
      <c r="D87" s="23"/>
      <c r="E87" s="23"/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f t="shared" si="6"/>
        <v>0</v>
      </c>
    </row>
    <row r="88" spans="1:11" x14ac:dyDescent="0.25">
      <c r="A88" s="29" t="s">
        <v>91</v>
      </c>
      <c r="B88" s="30" t="s">
        <v>92</v>
      </c>
      <c r="C88" s="23"/>
      <c r="D88" s="23"/>
      <c r="E88" s="23"/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8">
        <f t="shared" si="6"/>
        <v>0</v>
      </c>
    </row>
    <row r="89" spans="1:11" x14ac:dyDescent="0.25">
      <c r="A89" s="29"/>
      <c r="B89" s="23" t="s">
        <v>93</v>
      </c>
      <c r="C89" s="23"/>
      <c r="D89" s="23"/>
      <c r="E89" s="23"/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f t="shared" si="6"/>
        <v>0</v>
      </c>
    </row>
    <row r="90" spans="1:11" x14ac:dyDescent="0.25">
      <c r="A90" s="29"/>
      <c r="B90" s="23" t="s">
        <v>94</v>
      </c>
      <c r="C90" s="23"/>
      <c r="D90" s="23"/>
      <c r="E90" s="23"/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f t="shared" si="6"/>
        <v>0</v>
      </c>
    </row>
    <row r="91" spans="1:11" x14ac:dyDescent="0.25">
      <c r="A91" s="29"/>
      <c r="B91" s="23" t="s">
        <v>95</v>
      </c>
      <c r="C91" s="23"/>
      <c r="D91" s="23"/>
      <c r="E91" s="23"/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f t="shared" si="6"/>
        <v>0</v>
      </c>
    </row>
    <row r="92" spans="1:11" x14ac:dyDescent="0.25">
      <c r="A92" s="29"/>
      <c r="B92" s="23" t="s">
        <v>96</v>
      </c>
      <c r="C92" s="23"/>
      <c r="D92" s="23"/>
      <c r="E92" s="23"/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f t="shared" si="6"/>
        <v>0</v>
      </c>
    </row>
    <row r="93" spans="1:11" x14ac:dyDescent="0.25">
      <c r="A93" s="15"/>
      <c r="B93" s="23" t="s">
        <v>97</v>
      </c>
      <c r="C93" s="23"/>
      <c r="D93" s="23"/>
      <c r="E93" s="23"/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f t="shared" si="6"/>
        <v>0</v>
      </c>
    </row>
    <row r="94" spans="1:11" x14ac:dyDescent="0.25">
      <c r="A94" s="15"/>
      <c r="C94" s="23"/>
      <c r="D94" s="23"/>
      <c r="E94" s="23"/>
      <c r="F94" s="18"/>
      <c r="G94" s="18"/>
      <c r="H94" s="18"/>
      <c r="I94" s="18"/>
      <c r="J94" s="18"/>
      <c r="K94" s="18"/>
    </row>
    <row r="95" spans="1:11" x14ac:dyDescent="0.25">
      <c r="A95" s="15"/>
      <c r="B95" s="30" t="s">
        <v>98</v>
      </c>
      <c r="C95" s="23"/>
      <c r="D95" s="23"/>
      <c r="E95" s="23"/>
      <c r="F95" s="31">
        <f>+F28+F15+F9</f>
        <v>24884391.529999997</v>
      </c>
      <c r="G95" s="31">
        <f>+G28+G15+G9</f>
        <v>34711841.969999999</v>
      </c>
      <c r="H95" s="31">
        <f>+H28+H15+H9+H65</f>
        <v>42322842.539999992</v>
      </c>
      <c r="I95" s="31">
        <f>+I28+I15+I9+I65</f>
        <v>35518498.660000004</v>
      </c>
      <c r="J95" s="31">
        <f>+J28+J15+J9+J65</f>
        <v>41296772.93</v>
      </c>
      <c r="K95" s="31">
        <f>+K28+K15+K9+K65</f>
        <v>178734347.63</v>
      </c>
    </row>
    <row r="96" spans="1:11" x14ac:dyDescent="0.25">
      <c r="B96" s="32" t="s">
        <v>99</v>
      </c>
      <c r="C96" s="23"/>
      <c r="D96" s="23"/>
      <c r="E96" s="18"/>
      <c r="F96" s="18">
        <v>0</v>
      </c>
      <c r="G96" s="18">
        <v>1198500</v>
      </c>
      <c r="H96" s="18">
        <v>-1198500</v>
      </c>
      <c r="I96" s="18">
        <v>0</v>
      </c>
      <c r="J96" s="18">
        <v>0</v>
      </c>
      <c r="K96" s="18">
        <f>SUM(F96:J96)</f>
        <v>0</v>
      </c>
    </row>
    <row r="97" spans="1:11" x14ac:dyDescent="0.25">
      <c r="B97" s="32" t="s">
        <v>100</v>
      </c>
      <c r="C97" s="23"/>
      <c r="D97" s="23"/>
      <c r="E97" s="18"/>
      <c r="F97" s="18">
        <v>299700</v>
      </c>
      <c r="G97" s="18">
        <v>-299700</v>
      </c>
      <c r="H97" s="18">
        <v>0</v>
      </c>
      <c r="I97" s="18">
        <v>0</v>
      </c>
      <c r="J97" s="18">
        <v>0</v>
      </c>
      <c r="K97" s="18">
        <f t="shared" ref="K97:K105" si="7">SUM(F97:J97)</f>
        <v>0</v>
      </c>
    </row>
    <row r="98" spans="1:11" x14ac:dyDescent="0.25">
      <c r="B98" s="32" t="s">
        <v>101</v>
      </c>
      <c r="C98" s="23"/>
      <c r="D98" s="23"/>
      <c r="E98" s="18"/>
      <c r="F98" s="18">
        <v>0</v>
      </c>
      <c r="G98" s="18">
        <v>65974</v>
      </c>
      <c r="H98" s="18">
        <v>-65974</v>
      </c>
      <c r="I98" s="18">
        <v>0</v>
      </c>
      <c r="J98" s="18">
        <v>0</v>
      </c>
      <c r="K98" s="18">
        <f t="shared" si="7"/>
        <v>0</v>
      </c>
    </row>
    <row r="99" spans="1:11" x14ac:dyDescent="0.25">
      <c r="B99" s="32" t="s">
        <v>102</v>
      </c>
      <c r="C99" s="23"/>
      <c r="D99" s="23"/>
      <c r="E99" s="18"/>
      <c r="F99" s="18">
        <v>0</v>
      </c>
      <c r="G99" s="18">
        <v>0</v>
      </c>
      <c r="H99" s="18">
        <v>900485.66</v>
      </c>
      <c r="I99" s="18">
        <v>-900485.66</v>
      </c>
      <c r="J99" s="18">
        <v>0</v>
      </c>
      <c r="K99" s="18">
        <f t="shared" si="7"/>
        <v>0</v>
      </c>
    </row>
    <row r="100" spans="1:11" x14ac:dyDescent="0.25">
      <c r="A100" s="15"/>
      <c r="B100" s="30" t="s">
        <v>103</v>
      </c>
      <c r="C100" s="23"/>
      <c r="D100" s="23"/>
      <c r="E100" s="23"/>
      <c r="F100" s="18">
        <v>0</v>
      </c>
      <c r="G100" s="18">
        <v>0</v>
      </c>
      <c r="H100" s="18">
        <v>-295199.33</v>
      </c>
      <c r="I100" s="18">
        <v>0</v>
      </c>
      <c r="J100" s="18">
        <v>0</v>
      </c>
      <c r="K100" s="18">
        <f>SUM(F100:J100)</f>
        <v>-295199.33</v>
      </c>
    </row>
    <row r="101" spans="1:11" x14ac:dyDescent="0.25">
      <c r="A101" s="15"/>
      <c r="B101" s="32" t="s">
        <v>104</v>
      </c>
      <c r="C101" s="23"/>
      <c r="D101" s="23"/>
      <c r="E101" s="23"/>
      <c r="F101" s="18">
        <v>0</v>
      </c>
      <c r="G101" s="18">
        <v>0</v>
      </c>
      <c r="H101" s="18">
        <v>0</v>
      </c>
      <c r="I101" s="18">
        <v>195008.8</v>
      </c>
      <c r="J101" s="18">
        <v>-195008.8</v>
      </c>
      <c r="K101" s="18">
        <f>SUM(F101:J101)</f>
        <v>0</v>
      </c>
    </row>
    <row r="102" spans="1:11" x14ac:dyDescent="0.25">
      <c r="A102" s="15"/>
      <c r="B102" s="32" t="s">
        <v>105</v>
      </c>
      <c r="C102" s="23"/>
      <c r="D102" s="23"/>
      <c r="E102" s="23"/>
      <c r="F102" s="18">
        <v>0</v>
      </c>
      <c r="G102" s="18">
        <v>0</v>
      </c>
      <c r="H102" s="18">
        <v>0</v>
      </c>
      <c r="I102" s="18">
        <v>2763.1</v>
      </c>
      <c r="J102" s="18">
        <v>-2763.1</v>
      </c>
      <c r="K102" s="18">
        <f t="shared" si="7"/>
        <v>0</v>
      </c>
    </row>
    <row r="103" spans="1:11" x14ac:dyDescent="0.25">
      <c r="A103" s="15"/>
      <c r="B103" s="32" t="s">
        <v>106</v>
      </c>
      <c r="C103" s="23"/>
      <c r="D103" s="23"/>
      <c r="E103" s="23"/>
      <c r="F103" s="18">
        <v>0</v>
      </c>
      <c r="G103" s="18">
        <v>0</v>
      </c>
      <c r="H103" s="18">
        <v>0</v>
      </c>
      <c r="I103" s="18">
        <v>135000</v>
      </c>
      <c r="J103" s="18">
        <v>-135000</v>
      </c>
      <c r="K103" s="18">
        <f t="shared" si="7"/>
        <v>0</v>
      </c>
    </row>
    <row r="104" spans="1:11" x14ac:dyDescent="0.25">
      <c r="A104" s="15"/>
      <c r="B104" s="32" t="s">
        <v>107</v>
      </c>
      <c r="C104" s="23"/>
      <c r="D104" s="23"/>
      <c r="E104" s="23"/>
      <c r="F104" s="18">
        <v>0</v>
      </c>
      <c r="G104" s="18">
        <v>0</v>
      </c>
      <c r="H104" s="18">
        <v>0</v>
      </c>
      <c r="I104" s="18">
        <v>0</v>
      </c>
      <c r="J104" s="18">
        <v>867300</v>
      </c>
      <c r="K104" s="18">
        <f>SUM(F104:J104)</f>
        <v>867300</v>
      </c>
    </row>
    <row r="105" spans="1:11" x14ac:dyDescent="0.25">
      <c r="A105" s="29" t="s">
        <v>108</v>
      </c>
      <c r="B105" s="30" t="s">
        <v>109</v>
      </c>
      <c r="C105" s="23"/>
      <c r="D105" s="23"/>
      <c r="E105" s="23"/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f t="shared" si="7"/>
        <v>0</v>
      </c>
    </row>
    <row r="106" spans="1:11" x14ac:dyDescent="0.25">
      <c r="A106" s="29" t="s">
        <v>110</v>
      </c>
      <c r="B106" s="30" t="s">
        <v>111</v>
      </c>
      <c r="C106" s="23"/>
      <c r="D106" s="23"/>
      <c r="E106" s="23"/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</row>
    <row r="107" spans="1:11" x14ac:dyDescent="0.25">
      <c r="A107" s="15"/>
      <c r="B107" s="23" t="s">
        <v>112</v>
      </c>
      <c r="C107" s="23"/>
      <c r="D107" s="23" t="s">
        <v>113</v>
      </c>
      <c r="E107" s="23"/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</row>
    <row r="108" spans="1:11" x14ac:dyDescent="0.25">
      <c r="A108" s="15"/>
      <c r="B108" s="23" t="s">
        <v>114</v>
      </c>
      <c r="C108" s="23"/>
      <c r="D108" s="23"/>
      <c r="E108" s="23"/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</row>
    <row r="109" spans="1:11" x14ac:dyDescent="0.25">
      <c r="A109" s="29" t="s">
        <v>115</v>
      </c>
      <c r="B109" s="33" t="s">
        <v>116</v>
      </c>
      <c r="C109" s="23"/>
      <c r="D109" s="23"/>
      <c r="E109" s="23"/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</row>
    <row r="110" spans="1:11" x14ac:dyDescent="0.25">
      <c r="A110" s="15"/>
      <c r="B110" s="23" t="s">
        <v>117</v>
      </c>
      <c r="C110" s="23"/>
      <c r="D110" s="23"/>
      <c r="E110" s="23"/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</row>
    <row r="111" spans="1:11" x14ac:dyDescent="0.25">
      <c r="A111" s="15"/>
      <c r="B111" s="23" t="s">
        <v>118</v>
      </c>
      <c r="C111" s="23"/>
      <c r="D111" s="23"/>
      <c r="E111" s="23"/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x14ac:dyDescent="0.25">
      <c r="A112" s="29" t="s">
        <v>119</v>
      </c>
      <c r="B112" s="30" t="s">
        <v>120</v>
      </c>
      <c r="C112" s="23"/>
      <c r="D112" s="23"/>
      <c r="E112" s="23"/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</row>
    <row r="113" spans="1:11" x14ac:dyDescent="0.25">
      <c r="A113" s="15"/>
      <c r="B113" s="34" t="s">
        <v>121</v>
      </c>
      <c r="C113" s="23"/>
      <c r="D113" s="23"/>
      <c r="E113" s="23"/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</row>
    <row r="114" spans="1:11" x14ac:dyDescent="0.25">
      <c r="A114" s="15"/>
      <c r="B114" s="34" t="s">
        <v>122</v>
      </c>
      <c r="C114" s="23"/>
      <c r="D114" s="23"/>
      <c r="E114" s="23"/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</row>
    <row r="115" spans="1:11" x14ac:dyDescent="0.25">
      <c r="A115" s="15"/>
      <c r="B115" s="30" t="s">
        <v>123</v>
      </c>
      <c r="C115" s="23"/>
      <c r="D115" s="23"/>
      <c r="E115" s="23"/>
      <c r="F115" s="14">
        <f>+F111+F110+F109+F108+F106+F105</f>
        <v>0</v>
      </c>
      <c r="G115" s="14">
        <f t="shared" ref="G115:K115" si="8">+G111+G110+G109+G108+G106+G105</f>
        <v>0</v>
      </c>
      <c r="H115" s="14">
        <f t="shared" si="8"/>
        <v>0</v>
      </c>
      <c r="I115" s="14">
        <f t="shared" si="8"/>
        <v>0</v>
      </c>
      <c r="J115" s="14">
        <f t="shared" si="8"/>
        <v>0</v>
      </c>
      <c r="K115" s="14">
        <f t="shared" si="8"/>
        <v>0</v>
      </c>
    </row>
    <row r="116" spans="1:11" x14ac:dyDescent="0.25">
      <c r="A116" s="15"/>
      <c r="B116" s="30"/>
      <c r="C116" s="23"/>
      <c r="D116" s="23"/>
      <c r="E116" s="23"/>
      <c r="F116" s="14"/>
      <c r="G116" s="1"/>
      <c r="H116" s="1"/>
      <c r="I116" s="1"/>
      <c r="J116" s="1"/>
      <c r="K116" s="1"/>
    </row>
    <row r="117" spans="1:11" x14ac:dyDescent="0.25">
      <c r="A117" s="1"/>
      <c r="B117" s="1"/>
      <c r="C117" s="1"/>
      <c r="D117" s="1"/>
      <c r="E117" s="1"/>
      <c r="F117" s="1"/>
    </row>
    <row r="118" spans="1:11" ht="15.75" thickBot="1" x14ac:dyDescent="0.3">
      <c r="A118" s="23"/>
      <c r="B118" s="30" t="s">
        <v>124</v>
      </c>
      <c r="C118" s="23"/>
      <c r="D118" s="23"/>
      <c r="E118" s="23"/>
      <c r="F118" s="36">
        <f>+F115+F95+F96+F97+F98</f>
        <v>25184091.529999997</v>
      </c>
      <c r="G118" s="36">
        <f>+G115+G95+G96+G97+G98</f>
        <v>35676615.969999999</v>
      </c>
      <c r="H118" s="36">
        <f>+H115+H95+H96+H97+H98+H100+H99</f>
        <v>41663654.86999999</v>
      </c>
      <c r="I118" s="36">
        <f>+I115+I95+I96+I97+I98+I100+I99+I101+I102+I103</f>
        <v>34950784.900000006</v>
      </c>
      <c r="J118" s="36">
        <f>+J115+J95+J96+J97+J98+J100+J99+J101+J102+J103+J104</f>
        <v>41831301.030000001</v>
      </c>
      <c r="K118" s="36">
        <f>SUM(K95:K104)</f>
        <v>179306448.29999998</v>
      </c>
    </row>
    <row r="119" spans="1:11" ht="15.75" thickTop="1" x14ac:dyDescent="0.25">
      <c r="A119" s="23"/>
      <c r="B119" s="30"/>
      <c r="C119" s="23"/>
      <c r="D119" s="23"/>
      <c r="E119" s="23"/>
      <c r="F119" s="14"/>
      <c r="G119" s="14"/>
      <c r="H119" s="14"/>
      <c r="I119" s="14"/>
      <c r="J119" s="14"/>
      <c r="K119" s="14"/>
    </row>
    <row r="120" spans="1:11" x14ac:dyDescent="0.25">
      <c r="A120" s="23"/>
      <c r="B120" s="30"/>
      <c r="C120" s="23"/>
      <c r="D120" s="23"/>
      <c r="E120" s="23"/>
      <c r="F120" s="14"/>
      <c r="G120" s="14"/>
      <c r="H120" s="14"/>
      <c r="I120" s="14"/>
      <c r="J120" s="14"/>
      <c r="K120" s="37"/>
    </row>
    <row r="121" spans="1:11" x14ac:dyDescent="0.25">
      <c r="A121" s="23"/>
      <c r="B121" s="30"/>
      <c r="C121" s="23"/>
      <c r="D121" s="23"/>
      <c r="E121" s="23"/>
      <c r="F121" s="14"/>
      <c r="G121" s="14"/>
      <c r="H121" s="14"/>
      <c r="I121" s="14"/>
      <c r="J121" s="14"/>
    </row>
    <row r="122" spans="1:11" x14ac:dyDescent="0.25">
      <c r="A122" s="23"/>
      <c r="B122" s="30"/>
      <c r="C122" s="23"/>
      <c r="D122" s="23"/>
      <c r="E122" s="23"/>
      <c r="F122" s="14"/>
      <c r="G122" s="14"/>
      <c r="H122" s="14"/>
      <c r="I122" s="14"/>
      <c r="J122" s="14"/>
    </row>
    <row r="123" spans="1:11" x14ac:dyDescent="0.25">
      <c r="A123" s="23"/>
      <c r="B123" s="30"/>
      <c r="C123" s="23"/>
      <c r="D123" s="23"/>
      <c r="E123" s="23"/>
      <c r="F123" s="14" t="s">
        <v>125</v>
      </c>
      <c r="G123" s="38"/>
      <c r="H123" s="38"/>
      <c r="I123" s="38"/>
      <c r="J123" s="38"/>
    </row>
    <row r="124" spans="1:11" ht="57" x14ac:dyDescent="0.25">
      <c r="A124" s="39" t="s">
        <v>126</v>
      </c>
      <c r="B124" s="39"/>
      <c r="C124" s="39"/>
      <c r="D124" s="39"/>
      <c r="E124" s="38" t="s">
        <v>127</v>
      </c>
      <c r="F124" s="38"/>
      <c r="G124" s="40"/>
      <c r="H124" s="40"/>
      <c r="I124" s="40"/>
      <c r="J124" s="40"/>
    </row>
    <row r="125" spans="1:11" ht="34.5" x14ac:dyDescent="0.25">
      <c r="A125" s="41" t="s">
        <v>128</v>
      </c>
      <c r="B125" s="41"/>
      <c r="C125" s="41"/>
      <c r="D125" s="41"/>
      <c r="E125" s="40" t="s">
        <v>129</v>
      </c>
      <c r="F125" s="40"/>
    </row>
  </sheetData>
  <mergeCells count="5">
    <mergeCell ref="A6:K6"/>
    <mergeCell ref="A7:K7"/>
    <mergeCell ref="B40:E40"/>
    <mergeCell ref="A124:D124"/>
    <mergeCell ref="A125:D125"/>
  </mergeCells>
  <conditionalFormatting sqref="A8:K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2026-06-09T14:44:25Z</dcterms:modified>
</cp:coreProperties>
</file>